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2019\P190104_Jilova\"/>
    </mc:Choice>
  </mc:AlternateContent>
  <bookViews>
    <workbookView xWindow="360" yWindow="270" windowWidth="18735" windowHeight="12210" tabRatio="663" firstSheet="2" activeTab="2"/>
  </bookViews>
  <sheets>
    <sheet name="VzorObjekt" sheetId="9" state="hidden" r:id="rId1"/>
    <sheet name="VzorPolozky" sheetId="10" state="hidden" r:id="rId2"/>
    <sheet name="Krycí list" sheetId="33" r:id="rId3"/>
    <sheet name="Rekapitulace" sheetId="18" r:id="rId4"/>
    <sheet name="List HRN_výchozí" sheetId="35" r:id="rId5"/>
    <sheet name="VRN" sheetId="34" r:id="rId6"/>
  </sheets>
  <externalReferences>
    <externalReference r:id="rId7"/>
  </externalReferences>
  <definedNames>
    <definedName name="CenaStavby" localSheetId="5">#REF!</definedName>
    <definedName name="CenaStavby">#REF!</definedName>
    <definedName name="cisloobjektu" localSheetId="2">'Krycí list'!$A$5</definedName>
    <definedName name="cisloobjektu">'[1]Krycí list'!$A$5</definedName>
    <definedName name="CisloRozpoctu">'[1]Krycí list'!$C$2</definedName>
    <definedName name="cislostavby" localSheetId="2">'Krycí list'!$A$7</definedName>
    <definedName name="cislostavby">'[1]Krycí list'!$A$7</definedName>
    <definedName name="Datum">'Krycí list'!$B$27</definedName>
    <definedName name="Dil">#REF!</definedName>
    <definedName name="DOD_SK">'List HRN_výchozí'!$X$8</definedName>
    <definedName name="Dodavka">#REF!</definedName>
    <definedName name="Dodavka0">#REF!</definedName>
    <definedName name="fdfsf" localSheetId="5">#REF!</definedName>
    <definedName name="fdfsf">#REF!</definedName>
    <definedName name="fff" localSheetId="5">#REF!</definedName>
    <definedName name="fff">#REF!</definedName>
    <definedName name="gfdg" localSheetId="5">#REF!</definedName>
    <definedName name="gfdg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enaStavby" localSheetId="5">#REF!</definedName>
    <definedName name="MenaStavby">#REF!</definedName>
    <definedName name="MistoStavby" localSheetId="5">#REF!</definedName>
    <definedName name="MistoStavby">#REF!</definedName>
    <definedName name="MJ">'Krycí list'!$G$5</definedName>
    <definedName name="Mont">#REF!</definedName>
    <definedName name="MONT_SK">'List HRN_výchozí'!$Y$8</definedName>
    <definedName name="Montaz0">#REF!</definedName>
    <definedName name="NazevDilu">#REF!</definedName>
    <definedName name="nazevobjektu" localSheetId="2">'Krycí list'!$C$5</definedName>
    <definedName name="nazevobjektu">'[1]Krycí list'!$C$5</definedName>
    <definedName name="NazevRozpoctu">'[1]Krycí list'!$D$2</definedName>
    <definedName name="nazevstavby" localSheetId="2">'Krycí list'!$C$7</definedName>
    <definedName name="nazevstavby">'[1]Krycí list'!$C$7</definedName>
    <definedName name="Objednatel">'Krycí list'!$C$10</definedName>
    <definedName name="_xlnm.Print_Area" localSheetId="2">'Krycí list'!$A$1:$G$45</definedName>
    <definedName name="_xlnm.Print_Area" localSheetId="4">'List HRN_výchozí'!$A$1:$U$79</definedName>
    <definedName name="_xlnm.Print_Area" localSheetId="3">Rekapitulace!$A$1:$O$38</definedName>
    <definedName name="_xlnm.Print_Area" localSheetId="5">VRN!$A$1:$U$13</definedName>
    <definedName name="padresa" localSheetId="5">#REF!</definedName>
    <definedName name="padresa">#REF!</definedName>
    <definedName name="pmisto" localSheetId="5">#REF!</definedName>
    <definedName name="pmisto">#REF!</definedName>
    <definedName name="PocetMJ" localSheetId="2">'Krycí list'!$G$6</definedName>
    <definedName name="PocetMJ" localSheetId="4">#REF!</definedName>
    <definedName name="PocetMJ" localSheetId="5">#REF!</definedName>
    <definedName name="PocetMJ">#REF!</definedName>
    <definedName name="Poznamka">'Krycí list'!$B$37</definedName>
    <definedName name="ppsc" localSheetId="5">#REF!</definedName>
    <definedName name="ppsc">#REF!</definedName>
    <definedName name="Projektant" localSheetId="2">'Krycí list'!$C$8</definedName>
    <definedName name="Projektant" localSheetId="5">#REF!</definedName>
    <definedName name="Projektant">#REF!</definedName>
    <definedName name="PSV">#REF!</definedName>
    <definedName name="PSV0">#REF!</definedName>
    <definedName name="SazbaDPH1" localSheetId="2">'Krycí list'!$C$30</definedName>
    <definedName name="SazbaDPH1">'[1]Krycí list'!$C$30</definedName>
    <definedName name="SazbaDPH2" localSheetId="2">'Krycí list'!$C$32</definedName>
    <definedName name="SazbaDPH2">'[1]Krycí list'!$C$32</definedName>
    <definedName name="SloupecCC" localSheetId="2">#REF!</definedName>
    <definedName name="SloupecCC" localSheetId="4">#REF!</definedName>
    <definedName name="SloupecCC" localSheetId="5">#REF!</definedName>
    <definedName name="SloupecCC">#REF!</definedName>
    <definedName name="SloupecCisloPol" localSheetId="2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2">#REF!</definedName>
    <definedName name="SloupecJC" localSheetId="4">#REF!</definedName>
    <definedName name="SloupecJC" localSheetId="5">#REF!</definedName>
    <definedName name="SloupecJC">#REF!</definedName>
    <definedName name="SloupecMJ" localSheetId="2">#REF!</definedName>
    <definedName name="SloupecMJ" localSheetId="4">#REF!</definedName>
    <definedName name="SloupecMJ" localSheetId="5">#REF!</definedName>
    <definedName name="SloupecMJ">#REF!</definedName>
    <definedName name="SloupecMnozstvi" localSheetId="2">#REF!</definedName>
    <definedName name="SloupecMnozstvi" localSheetId="4">#REF!</definedName>
    <definedName name="SloupecMnozstvi" localSheetId="5">#REF!</definedName>
    <definedName name="SloupecMnozstvi">#REF!</definedName>
    <definedName name="SloupecNazPol" localSheetId="2">#REF!</definedName>
    <definedName name="SloupecNazPol" localSheetId="4">#REF!</definedName>
    <definedName name="SloupecNazPol" localSheetId="5">#REF!</definedName>
    <definedName name="SloupecNazPol">#REF!</definedName>
    <definedName name="SloupecPC" localSheetId="2">#REF!</definedName>
    <definedName name="SloupecPC" localSheetId="4">#REF!</definedName>
    <definedName name="SloupecPC" localSheetId="5">#REF!</definedName>
    <definedName name="SloupecPC">#REF!</definedName>
    <definedName name="Typ">#REF!</definedName>
    <definedName name="VRN">VRN!$X$6</definedName>
    <definedName name="VRNKc">#REF!</definedName>
    <definedName name="VRNnazev">#REF!</definedName>
    <definedName name="VRNproc">#REF!</definedName>
    <definedName name="VRNzakl">#REF!</definedName>
    <definedName name="xcv" localSheetId="5">#REF!</definedName>
    <definedName name="xcv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35" i="35" l="1"/>
  <c r="P38" i="35"/>
  <c r="R13" i="35" l="1"/>
  <c r="R16" i="35"/>
  <c r="R22" i="35"/>
  <c r="R28" i="35"/>
  <c r="R35" i="35"/>
  <c r="R38" i="35"/>
  <c r="R41" i="35"/>
  <c r="R57" i="35"/>
  <c r="R60" i="35"/>
  <c r="R63" i="35"/>
  <c r="R67" i="35"/>
  <c r="R70" i="35"/>
  <c r="R73" i="35"/>
  <c r="R76" i="35"/>
  <c r="T13" i="35"/>
  <c r="T16" i="35"/>
  <c r="T19" i="35"/>
  <c r="T22" i="35"/>
  <c r="T25" i="35"/>
  <c r="T28" i="35"/>
  <c r="T32" i="35"/>
  <c r="T35" i="35"/>
  <c r="T38" i="35"/>
  <c r="T41" i="35"/>
  <c r="T47" i="35"/>
  <c r="T57" i="35"/>
  <c r="T60" i="35"/>
  <c r="T63" i="35"/>
  <c r="T67" i="35"/>
  <c r="T70" i="35"/>
  <c r="T73" i="35"/>
  <c r="T76" i="35"/>
  <c r="T10" i="34"/>
  <c r="T11" i="34"/>
  <c r="S35" i="35"/>
  <c r="S38" i="35"/>
  <c r="S46" i="35"/>
  <c r="P41" i="35" l="1"/>
  <c r="S41" i="35" s="1"/>
  <c r="P28" i="35"/>
  <c r="S28" i="35" s="1"/>
  <c r="U41" i="35" l="1"/>
  <c r="U28" i="35"/>
  <c r="P22" i="35"/>
  <c r="S22" i="35" s="1"/>
  <c r="P50" i="35"/>
  <c r="U38" i="35"/>
  <c r="U22" i="35" l="1"/>
  <c r="P76" i="35" l="1"/>
  <c r="S76" i="35" s="1"/>
  <c r="P63" i="35"/>
  <c r="S63" i="35" s="1"/>
  <c r="U35" i="35"/>
  <c r="U76" i="35" l="1"/>
  <c r="U63" i="35"/>
  <c r="U32" i="35"/>
  <c r="E2" i="34" l="1"/>
  <c r="E2" i="35"/>
  <c r="D4" i="18"/>
  <c r="P70" i="35"/>
  <c r="S70" i="35" s="1"/>
  <c r="P60" i="35"/>
  <c r="S60" i="35" s="1"/>
  <c r="U70" i="35" l="1"/>
  <c r="U60" i="35"/>
  <c r="P73" i="35"/>
  <c r="P67" i="35"/>
  <c r="U67" i="35" l="1"/>
  <c r="S67" i="35"/>
  <c r="U73" i="35"/>
  <c r="S73" i="35"/>
  <c r="P25" i="35"/>
  <c r="U25" i="35" l="1"/>
  <c r="P47" i="35" l="1"/>
  <c r="U47" i="35" s="1"/>
  <c r="P19" i="35"/>
  <c r="U19" i="35" s="1"/>
  <c r="P16" i="35"/>
  <c r="U16" i="35" l="1"/>
  <c r="S16" i="35"/>
  <c r="U46" i="35"/>
  <c r="P13" i="35"/>
  <c r="U13" i="35" l="1"/>
  <c r="S13" i="35"/>
  <c r="S11" i="35" s="1"/>
  <c r="U11" i="35"/>
  <c r="U45" i="35"/>
  <c r="U11" i="34"/>
  <c r="U10" i="34"/>
  <c r="E3" i="34" l="1"/>
  <c r="E3" i="35"/>
  <c r="D5" i="18"/>
  <c r="C1" i="34" l="1"/>
  <c r="C1" i="35"/>
  <c r="B3" i="18"/>
  <c r="P57" i="35"/>
  <c r="C31" i="33"/>
  <c r="C33" i="33"/>
  <c r="F33" i="33" s="1"/>
  <c r="C9" i="33"/>
  <c r="G7" i="33"/>
  <c r="B1" i="9"/>
  <c r="C1" i="9"/>
  <c r="B7" i="9"/>
  <c r="B6" i="9"/>
  <c r="U57" i="35" l="1"/>
  <c r="S57" i="35"/>
  <c r="S55" i="35" s="1"/>
  <c r="U55" i="35"/>
  <c r="U8" i="34"/>
  <c r="N10" i="18" s="1"/>
  <c r="M21" i="18"/>
  <c r="C21" i="33" s="1"/>
  <c r="L10" i="18" l="1"/>
  <c r="L21" i="18" s="1"/>
  <c r="C17" i="33" s="1"/>
  <c r="K10" i="18"/>
  <c r="N21" i="18"/>
  <c r="G23" i="33" s="1"/>
  <c r="U10" i="35"/>
  <c r="U54" i="35"/>
  <c r="O10" i="18" l="1"/>
  <c r="O21" i="18" s="1"/>
  <c r="K21" i="18"/>
  <c r="C18" i="33" l="1"/>
  <c r="C19" i="33" s="1"/>
  <c r="C23" i="33" l="1"/>
  <c r="F30" i="33" s="1"/>
  <c r="F31" i="33" s="1"/>
  <c r="F34" i="33" s="1"/>
  <c r="C22" i="33"/>
</calcChain>
</file>

<file path=xl/sharedStrings.xml><?xml version="1.0" encoding="utf-8"?>
<sst xmlns="http://schemas.openxmlformats.org/spreadsheetml/2006/main" count="320" uniqueCount="135">
  <si>
    <t>Kód položky</t>
  </si>
  <si>
    <t>Předávací dokumentace, předání díla</t>
  </si>
  <si>
    <t>A. DODÁVKY, C. MONTÁŽ</t>
  </si>
  <si>
    <t>Dokumentace skutečného provedení</t>
  </si>
  <si>
    <t>CELKEM</t>
  </si>
  <si>
    <t>Rekapitulace</t>
  </si>
  <si>
    <t>Cena celkem bez DPH</t>
  </si>
  <si>
    <t>Rozpočet</t>
  </si>
  <si>
    <t>SLP</t>
  </si>
  <si>
    <t>DSP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</si>
  <si>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</si>
  <si>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</si>
  <si>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</si>
  <si>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</si>
  <si>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</si>
  <si>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</si>
  <si>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</si>
  <si>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</si>
  <si>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</si>
  <si>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 xml:space="preserve">rozpočet 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</si>
  <si>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</si>
  <si>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</si>
  <si>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</si>
  <si>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</si>
  <si>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</si>
  <si>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</si>
  <si>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Vedlejší a ostatní rozpočtové náklady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</si>
  <si>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</si>
  <si>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</si>
  <si>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</si>
  <si>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</si>
  <si>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</si>
  <si>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</si>
  <si>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</si>
  <si>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</si>
  <si>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</si>
  <si>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</si>
  <si>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</si>
  <si>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</si>
  <si>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</si>
  <si>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</si>
  <si>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</si>
  <si>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</si>
  <si>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</si>
  <si>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</si>
  <si>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</si>
  <si>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</si>
  <si>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</si>
  <si>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</si>
  <si>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</si>
  <si>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</si>
  <si>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</si>
  <si>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</si>
  <si>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</si>
  <si>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</si>
  <si>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</si>
  <si>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ASEC - elektrosystémy s.r.o.</t>
  </si>
  <si>
    <t>Ing. Vašíček</t>
  </si>
  <si>
    <t>Vedlejší a ostatní náklady</t>
  </si>
  <si>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</si>
  <si>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</si>
  <si>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</si>
  <si>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</si>
  <si>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</si>
  <si>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</si>
  <si>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</si>
  <si>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</si>
  <si>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</si>
  <si>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</si>
  <si>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</si>
  <si>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</si>
  <si>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</si>
  <si>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</si>
  <si>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</si>
  <si>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</si>
  <si>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</si>
  <si>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m</t>
  </si>
  <si>
    <t>ks</t>
  </si>
  <si>
    <t>1.PP:</t>
  </si>
  <si>
    <t>1.NP:</t>
  </si>
  <si>
    <t>2.NP:</t>
  </si>
  <si>
    <t>3.NP:</t>
  </si>
  <si>
    <t>4.NP:</t>
  </si>
  <si>
    <t>M.j.</t>
  </si>
  <si>
    <t>Dodávky</t>
  </si>
  <si>
    <t>Dodávky celkem</t>
  </si>
  <si>
    <t>Montáž</t>
  </si>
  <si>
    <t>Montáž celkem</t>
  </si>
  <si>
    <t>Množství</t>
  </si>
  <si>
    <t>E. MATERIÁL NOSNÝ DÉLKOVÝ, C. MONTÁŽ</t>
  </si>
  <si>
    <t>HZS</t>
  </si>
  <si>
    <t>------------------------</t>
  </si>
  <si>
    <t>Název:</t>
  </si>
  <si>
    <t>vlastní</t>
  </si>
  <si>
    <t>Stavba:</t>
  </si>
  <si>
    <t>SO:</t>
  </si>
  <si>
    <t>ks.</t>
  </si>
  <si>
    <t>Č. standardu</t>
  </si>
  <si>
    <t>Výkaz výměr</t>
  </si>
  <si>
    <t>Název položky:</t>
  </si>
  <si>
    <t>V. VEDLEJŠÍ A OSTATNÍ NÁKLADY - Univerzální kabeláž</t>
  </si>
  <si>
    <t>Poř. č.</t>
  </si>
  <si>
    <t>SO 001</t>
  </si>
  <si>
    <t>Název</t>
  </si>
  <si>
    <t>Poznámka projektanta</t>
  </si>
  <si>
    <t>Cenová soustava</t>
  </si>
  <si>
    <t>Domovní telefony</t>
  </si>
  <si>
    <t>PZTS</t>
  </si>
  <si>
    <t>Hlavní rozpočtové náklady</t>
  </si>
  <si>
    <t>SYKFY 3x2x0,5, Eca</t>
  </si>
  <si>
    <t>Zápustná krabice se stříškou pro 1 modul</t>
  </si>
  <si>
    <t>D. DEMONTÁŽ A MONTÁŽ PZTS</t>
  </si>
  <si>
    <t>Demontáž a montáž stávajících zařízení</t>
  </si>
  <si>
    <t>Zakončení kabelu</t>
  </si>
  <si>
    <t>Naprogramování a odzkoušení systému</t>
  </si>
  <si>
    <t>Poplachový zabezpečovací  a tísňový systém - PZTS</t>
  </si>
  <si>
    <t>Softwarové Odpojení a připojení čidel</t>
  </si>
  <si>
    <t>Kabel UTP 5e, Eca</t>
  </si>
  <si>
    <t>Plastová propojovací krabice s tamperem</t>
  </si>
  <si>
    <t>Kabel 2x1,5</t>
  </si>
  <si>
    <t>Kabelová příchytka</t>
  </si>
  <si>
    <t>TRUBKA OHEB 1420 K50 MONOFLEX 320N 20/14,1MM, vč. Zasekání</t>
  </si>
  <si>
    <t>Celkem</t>
  </si>
  <si>
    <t>SŠ Polytechnická Jílová - Rozšíření školní kuchyně</t>
  </si>
  <si>
    <t>SŠ POLYTECHNICKÁ BRNO, JÍLOVÁ 36g, 639 00 BRNO</t>
  </si>
  <si>
    <t>MG kontakt závrtný čtyřdrátový s pracovní mezerou až 22 mm</t>
  </si>
  <si>
    <t>Demontáž a montáž stávajících podhledů - provede stavba</t>
  </si>
  <si>
    <t>Patch kabel CAT5E UTP 2m</t>
  </si>
  <si>
    <t xml:space="preserve">Stíněný sdělovací kabel </t>
  </si>
  <si>
    <t>Např. Helios 2N</t>
  </si>
  <si>
    <t>Např.: BELDEN 9501</t>
  </si>
  <si>
    <t>Audio panel IP, 3 tlač., povrchová instalace</t>
  </si>
  <si>
    <t>Požární ucpávka do 10x5cm, tl. do 30cm</t>
  </si>
  <si>
    <t>POLOŽKOVÝ SOUPIS PRACÍ S VÝKAZEM VÝMĚR</t>
  </si>
  <si>
    <t>A 1820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</si>
</sst>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\ _K_č"/>
    <numFmt numFmtId="165" formatCode="#,##0.00000"/>
    <numFmt numFmtId="166" formatCode="0.00&quot;m&quot;"/>
    <numFmt numFmtId="167" formatCode="0&quot;ks.&quot;"/>
    <numFmt numFmtId="168" formatCode="#,##0.00_ ;\-#,##0.00\ "/>
    <numFmt numFmtId="169" formatCode=";;"/>
    <numFmt numFmtId="170" formatCode="dd/mm/yy"/>
    <numFmt numFmtId="171" formatCode="0.0"/>
    <numFmt numFmtId="172" formatCode="#,##0\ &quot;Kč&quot;"/>
  </numFmts>
  <fonts count="3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20"/>
      <color rgb="FFFF0000"/>
      <name val="Arial CE"/>
      <family val="2"/>
      <charset val="238"/>
    </font>
    <font>
      <sz val="10"/>
      <color rgb="FF333333"/>
      <name val="Arial CE"/>
      <family val="2"/>
      <charset val="238"/>
    </font>
    <font>
      <b/>
      <sz val="12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7">
    <xf numFmtId="0" fontId="0" fillId="0" borderId="0" xfId="0"/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  <xf numFmtId="4" fontId="5" fillId="0" borderId="4" xfId="0" applyNumberFormat="1" applyFont="1" applyBorder="1"/>
    <xf numFmtId="49" fontId="7" fillId="0" borderId="2" xfId="0" applyNumberFormat="1" applyFont="1" applyBorder="1"/>
    <xf numFmtId="49" fontId="3" fillId="0" borderId="0" xfId="0" applyNumberFormat="1" applyFont="1"/>
    <xf numFmtId="0" fontId="7" fillId="0" borderId="4" xfId="0" applyNumberFormat="1" applyFont="1" applyBorder="1"/>
    <xf numFmtId="49" fontId="7" fillId="0" borderId="2" xfId="0" applyNumberFormat="1" applyFont="1" applyBorder="1" applyAlignment="1">
      <alignment horizontal="left"/>
    </xf>
    <xf numFmtId="0" fontId="5" fillId="0" borderId="0" xfId="0" applyFont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0" fillId="0" borderId="0" xfId="0" applyNumberFormat="1"/>
    <xf numFmtId="164" fontId="5" fillId="0" borderId="0" xfId="0" applyNumberFormat="1" applyFont="1"/>
    <xf numFmtId="0" fontId="4" fillId="0" borderId="0" xfId="0" applyFont="1" applyAlignment="1">
      <alignment horizontal="left"/>
    </xf>
    <xf numFmtId="0" fontId="0" fillId="0" borderId="0" xfId="0" applyBorder="1"/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49" fontId="0" fillId="0" borderId="8" xfId="0" applyNumberFormat="1" applyBorder="1" applyAlignment="1">
      <alignment vertical="top"/>
    </xf>
    <xf numFmtId="0" fontId="0" fillId="0" borderId="9" xfId="0" applyBorder="1" applyAlignment="1">
      <alignment vertical="top"/>
    </xf>
    <xf numFmtId="49" fontId="0" fillId="0" borderId="10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0" xfId="0" applyNumberFormat="1" applyBorder="1"/>
    <xf numFmtId="0" fontId="0" fillId="0" borderId="10" xfId="0" applyBorder="1"/>
    <xf numFmtId="0" fontId="1" fillId="0" borderId="0" xfId="0" applyFont="1"/>
    <xf numFmtId="0" fontId="1" fillId="0" borderId="0" xfId="0" applyFont="1" applyBorder="1"/>
    <xf numFmtId="167" fontId="9" fillId="0" borderId="0" xfId="0" applyNumberFormat="1" applyFont="1" applyBorder="1"/>
    <xf numFmtId="166" fontId="9" fillId="0" borderId="0" xfId="0" applyNumberFormat="1" applyFont="1" applyFill="1"/>
    <xf numFmtId="166" fontId="9" fillId="0" borderId="0" xfId="0" applyNumberFormat="1" applyFont="1"/>
    <xf numFmtId="0" fontId="0" fillId="0" borderId="21" xfId="0" applyBorder="1" applyAlignment="1">
      <alignment horizontal="right" vertical="top"/>
    </xf>
    <xf numFmtId="4" fontId="4" fillId="2" borderId="0" xfId="0" applyNumberFormat="1" applyFont="1" applyFill="1"/>
    <xf numFmtId="0" fontId="1" fillId="0" borderId="10" xfId="0" applyFont="1" applyBorder="1"/>
    <xf numFmtId="0" fontId="11" fillId="0" borderId="0" xfId="0" applyFont="1"/>
    <xf numFmtId="0" fontId="12" fillId="0" borderId="0" xfId="0" applyFont="1"/>
    <xf numFmtId="0" fontId="12" fillId="2" borderId="0" xfId="0" applyFont="1" applyFill="1"/>
    <xf numFmtId="0" fontId="3" fillId="2" borderId="22" xfId="0" applyFont="1" applyFill="1" applyBorder="1"/>
    <xf numFmtId="0" fontId="12" fillId="2" borderId="10" xfId="0" applyFont="1" applyFill="1" applyBorder="1"/>
    <xf numFmtId="0" fontId="12" fillId="2" borderId="23" xfId="0" applyFont="1" applyFill="1" applyBorder="1"/>
    <xf numFmtId="0" fontId="0" fillId="2" borderId="0" xfId="0" applyFill="1"/>
    <xf numFmtId="0" fontId="1" fillId="2" borderId="0" xfId="0" applyFont="1" applyFill="1"/>
    <xf numFmtId="0" fontId="11" fillId="2" borderId="0" xfId="0" applyFont="1" applyFill="1"/>
    <xf numFmtId="0" fontId="10" fillId="2" borderId="22" xfId="0" applyFont="1" applyFill="1" applyBorder="1"/>
    <xf numFmtId="0" fontId="11" fillId="2" borderId="10" xfId="0" applyFont="1" applyFill="1" applyBorder="1"/>
    <xf numFmtId="0" fontId="11" fillId="2" borderId="23" xfId="0" applyFont="1" applyFill="1" applyBorder="1"/>
    <xf numFmtId="0" fontId="1" fillId="2" borderId="10" xfId="0" applyFont="1" applyFill="1" applyBorder="1" applyAlignment="1"/>
    <xf numFmtId="0" fontId="12" fillId="0" borderId="24" xfId="0" applyFont="1" applyBorder="1"/>
    <xf numFmtId="0" fontId="12" fillId="0" borderId="25" xfId="0" applyFont="1" applyBorder="1"/>
    <xf numFmtId="0" fontId="12" fillId="0" borderId="26" xfId="0" applyFont="1" applyBorder="1"/>
    <xf numFmtId="0" fontId="12" fillId="0" borderId="0" xfId="0" applyFont="1" applyBorder="1"/>
    <xf numFmtId="0" fontId="12" fillId="0" borderId="27" xfId="0" applyFont="1" applyBorder="1"/>
    <xf numFmtId="0" fontId="12" fillId="0" borderId="28" xfId="0" applyFont="1" applyBorder="1"/>
    <xf numFmtId="0" fontId="3" fillId="0" borderId="0" xfId="0" applyFont="1" applyAlignment="1">
      <alignment vertical="center"/>
    </xf>
    <xf numFmtId="0" fontId="1" fillId="0" borderId="21" xfId="0" applyFont="1" applyBorder="1"/>
    <xf numFmtId="0" fontId="1" fillId="0" borderId="21" xfId="0" applyFont="1" applyFill="1" applyBorder="1"/>
    <xf numFmtId="2" fontId="0" fillId="0" borderId="21" xfId="0" applyNumberFormat="1" applyBorder="1"/>
    <xf numFmtId="4" fontId="0" fillId="0" borderId="21" xfId="0" applyNumberFormat="1" applyBorder="1"/>
    <xf numFmtId="4" fontId="1" fillId="0" borderId="21" xfId="0" applyNumberFormat="1" applyFont="1" applyBorder="1"/>
    <xf numFmtId="168" fontId="1" fillId="0" borderId="21" xfId="0" quotePrefix="1" applyNumberFormat="1" applyFont="1" applyFill="1" applyBorder="1"/>
    <xf numFmtId="0" fontId="0" fillId="0" borderId="21" xfId="0" applyBorder="1"/>
    <xf numFmtId="0" fontId="0" fillId="0" borderId="23" xfId="0" applyBorder="1"/>
    <xf numFmtId="0" fontId="1" fillId="0" borderId="22" xfId="0" applyFont="1" applyFill="1" applyBorder="1"/>
    <xf numFmtId="0" fontId="1" fillId="0" borderId="0" xfId="0" applyFont="1" applyFill="1" applyBorder="1"/>
    <xf numFmtId="4" fontId="3" fillId="2" borderId="0" xfId="0" applyNumberFormat="1" applyFont="1" applyFill="1" applyBorder="1"/>
    <xf numFmtId="0" fontId="0" fillId="0" borderId="0" xfId="0" applyBorder="1" applyAlignment="1">
      <alignment horizontal="right" vertical="top"/>
    </xf>
    <xf numFmtId="0" fontId="0" fillId="0" borderId="21" xfId="0" applyFill="1" applyBorder="1"/>
    <xf numFmtId="168" fontId="1" fillId="0" borderId="21" xfId="0" applyNumberFormat="1" applyFont="1" applyFill="1" applyBorder="1"/>
    <xf numFmtId="4" fontId="1" fillId="0" borderId="21" xfId="0" applyNumberFormat="1" applyFont="1" applyFill="1" applyBorder="1"/>
    <xf numFmtId="0" fontId="12" fillId="2" borderId="25" xfId="0" applyFont="1" applyFill="1" applyBorder="1"/>
    <xf numFmtId="0" fontId="1" fillId="0" borderId="2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0" fontId="16" fillId="0" borderId="19" xfId="1" applyFont="1" applyBorder="1" applyAlignment="1">
      <alignment horizontal="centerContinuous" vertical="top"/>
    </xf>
    <xf numFmtId="0" fontId="13" fillId="0" borderId="19" xfId="1" applyFont="1" applyBorder="1" applyAlignment="1">
      <alignment horizontal="centerContinuous"/>
    </xf>
    <xf numFmtId="0" fontId="1" fillId="0" borderId="0" xfId="1"/>
    <xf numFmtId="0" fontId="17" fillId="2" borderId="30" xfId="1" applyFont="1" applyFill="1" applyBorder="1" applyAlignment="1">
      <alignment horizontal="left"/>
    </xf>
    <xf numFmtId="0" fontId="18" fillId="2" borderId="31" xfId="1" applyFont="1" applyFill="1" applyBorder="1" applyAlignment="1">
      <alignment horizontal="centerContinuous"/>
    </xf>
    <xf numFmtId="0" fontId="19" fillId="2" borderId="32" xfId="1" applyFont="1" applyFill="1" applyBorder="1" applyAlignment="1">
      <alignment horizontal="left"/>
    </xf>
    <xf numFmtId="0" fontId="18" fillId="0" borderId="33" xfId="1" applyFont="1" applyBorder="1"/>
    <xf numFmtId="49" fontId="18" fillId="0" borderId="34" xfId="1" applyNumberFormat="1" applyFont="1" applyBorder="1" applyAlignment="1">
      <alignment horizontal="left"/>
    </xf>
    <xf numFmtId="0" fontId="13" fillId="0" borderId="35" xfId="1" applyFont="1" applyBorder="1"/>
    <xf numFmtId="0" fontId="18" fillId="0" borderId="23" xfId="1" applyFont="1" applyBorder="1"/>
    <xf numFmtId="0" fontId="18" fillId="0" borderId="10" xfId="1" applyFont="1" applyBorder="1"/>
    <xf numFmtId="0" fontId="18" fillId="0" borderId="21" xfId="1" applyFont="1" applyBorder="1"/>
    <xf numFmtId="0" fontId="18" fillId="0" borderId="36" xfId="1" applyFont="1" applyBorder="1" applyAlignment="1">
      <alignment horizontal="left"/>
    </xf>
    <xf numFmtId="0" fontId="17" fillId="0" borderId="35" xfId="1" applyFont="1" applyBorder="1"/>
    <xf numFmtId="49" fontId="18" fillId="0" borderId="36" xfId="1" applyNumberFormat="1" applyFont="1" applyBorder="1" applyAlignment="1">
      <alignment horizontal="left"/>
    </xf>
    <xf numFmtId="49" fontId="17" fillId="2" borderId="35" xfId="1" applyNumberFormat="1" applyFont="1" applyFill="1" applyBorder="1"/>
    <xf numFmtId="49" fontId="13" fillId="2" borderId="23" xfId="1" applyNumberFormat="1" applyFont="1" applyFill="1" applyBorder="1"/>
    <xf numFmtId="0" fontId="13" fillId="2" borderId="10" xfId="1" applyFont="1" applyFill="1" applyBorder="1"/>
    <xf numFmtId="0" fontId="13" fillId="2" borderId="23" xfId="1" applyFont="1" applyFill="1" applyBorder="1"/>
    <xf numFmtId="0" fontId="18" fillId="0" borderId="21" xfId="1" applyFont="1" applyFill="1" applyBorder="1"/>
    <xf numFmtId="3" fontId="18" fillId="0" borderId="36" xfId="1" applyNumberFormat="1" applyFont="1" applyBorder="1" applyAlignment="1">
      <alignment horizontal="left"/>
    </xf>
    <xf numFmtId="0" fontId="1" fillId="0" borderId="0" xfId="1" applyFill="1"/>
    <xf numFmtId="49" fontId="17" fillId="2" borderId="37" xfId="1" applyNumberFormat="1" applyFont="1" applyFill="1" applyBorder="1"/>
    <xf numFmtId="49" fontId="13" fillId="2" borderId="38" xfId="1" applyNumberFormat="1" applyFont="1" applyFill="1" applyBorder="1"/>
    <xf numFmtId="0" fontId="17" fillId="2" borderId="0" xfId="1" applyFont="1" applyFill="1" applyBorder="1"/>
    <xf numFmtId="0" fontId="13" fillId="2" borderId="0" xfId="1" applyFont="1" applyFill="1" applyBorder="1"/>
    <xf numFmtId="49" fontId="18" fillId="0" borderId="21" xfId="1" applyNumberFormat="1" applyFont="1" applyBorder="1" applyAlignment="1">
      <alignment horizontal="left"/>
    </xf>
    <xf numFmtId="0" fontId="18" fillId="0" borderId="39" xfId="1" applyFont="1" applyBorder="1"/>
    <xf numFmtId="0" fontId="18" fillId="0" borderId="21" xfId="1" applyNumberFormat="1" applyFont="1" applyBorder="1"/>
    <xf numFmtId="0" fontId="18" fillId="0" borderId="40" xfId="1" applyNumberFormat="1" applyFont="1" applyBorder="1" applyAlignment="1">
      <alignment horizontal="left"/>
    </xf>
    <xf numFmtId="0" fontId="1" fillId="0" borderId="0" xfId="1" applyNumberFormat="1" applyBorder="1"/>
    <xf numFmtId="0" fontId="18" fillId="0" borderId="40" xfId="1" applyFont="1" applyBorder="1" applyAlignment="1">
      <alignment horizontal="left"/>
    </xf>
    <xf numFmtId="0" fontId="1" fillId="0" borderId="0" xfId="1" applyBorder="1"/>
    <xf numFmtId="0" fontId="18" fillId="0" borderId="21" xfId="1" applyFont="1" applyFill="1" applyBorder="1" applyAlignment="1"/>
    <xf numFmtId="0" fontId="18" fillId="0" borderId="40" xfId="1" applyFont="1" applyFill="1" applyBorder="1" applyAlignment="1"/>
    <xf numFmtId="0" fontId="1" fillId="0" borderId="0" xfId="1" applyFont="1" applyFill="1" applyBorder="1" applyAlignment="1"/>
    <xf numFmtId="0" fontId="18" fillId="0" borderId="21" xfId="1" applyFont="1" applyBorder="1" applyAlignment="1"/>
    <xf numFmtId="3" fontId="1" fillId="0" borderId="0" xfId="1" applyNumberFormat="1"/>
    <xf numFmtId="0" fontId="18" fillId="0" borderId="35" xfId="1" applyFont="1" applyBorder="1"/>
    <xf numFmtId="0" fontId="18" fillId="0" borderId="33" xfId="1" applyFont="1" applyBorder="1" applyAlignment="1">
      <alignment horizontal="left"/>
    </xf>
    <xf numFmtId="0" fontId="18" fillId="0" borderId="41" xfId="1" applyFont="1" applyBorder="1" applyAlignment="1">
      <alignment horizontal="left"/>
    </xf>
    <xf numFmtId="0" fontId="16" fillId="0" borderId="42" xfId="1" applyFont="1" applyBorder="1" applyAlignment="1">
      <alignment horizontal="centerContinuous" vertical="center"/>
    </xf>
    <xf numFmtId="0" fontId="20" fillId="0" borderId="43" xfId="1" applyFont="1" applyBorder="1" applyAlignment="1">
      <alignment horizontal="centerContinuous" vertical="center"/>
    </xf>
    <xf numFmtId="0" fontId="13" fillId="0" borderId="43" xfId="1" applyFont="1" applyBorder="1" applyAlignment="1">
      <alignment horizontal="centerContinuous" vertical="center"/>
    </xf>
    <xf numFmtId="0" fontId="13" fillId="0" borderId="44" xfId="1" applyFont="1" applyBorder="1" applyAlignment="1">
      <alignment horizontal="centerContinuous" vertical="center"/>
    </xf>
    <xf numFmtId="0" fontId="17" fillId="2" borderId="45" xfId="1" applyFont="1" applyFill="1" applyBorder="1" applyAlignment="1">
      <alignment horizontal="left"/>
    </xf>
    <xf numFmtId="0" fontId="13" fillId="2" borderId="46" xfId="1" applyFont="1" applyFill="1" applyBorder="1" applyAlignment="1">
      <alignment horizontal="left"/>
    </xf>
    <xf numFmtId="0" fontId="13" fillId="2" borderId="29" xfId="1" applyFont="1" applyFill="1" applyBorder="1" applyAlignment="1">
      <alignment horizontal="centerContinuous"/>
    </xf>
    <xf numFmtId="0" fontId="17" fillId="2" borderId="46" xfId="1" applyFont="1" applyFill="1" applyBorder="1" applyAlignment="1">
      <alignment horizontal="centerContinuous"/>
    </xf>
    <xf numFmtId="0" fontId="13" fillId="2" borderId="46" xfId="1" applyFont="1" applyFill="1" applyBorder="1" applyAlignment="1">
      <alignment horizontal="centerContinuous"/>
    </xf>
    <xf numFmtId="0" fontId="13" fillId="0" borderId="47" xfId="1" applyFont="1" applyBorder="1"/>
    <xf numFmtId="0" fontId="13" fillId="0" borderId="28" xfId="1" applyFont="1" applyBorder="1"/>
    <xf numFmtId="0" fontId="13" fillId="0" borderId="30" xfId="1" applyFont="1" applyBorder="1"/>
    <xf numFmtId="3" fontId="13" fillId="0" borderId="32" xfId="1" applyNumberFormat="1" applyFont="1" applyBorder="1"/>
    <xf numFmtId="0" fontId="13" fillId="0" borderId="31" xfId="1" applyFont="1" applyBorder="1"/>
    <xf numFmtId="3" fontId="13" fillId="0" borderId="34" xfId="1" applyNumberFormat="1" applyFont="1" applyBorder="1"/>
    <xf numFmtId="3" fontId="13" fillId="0" borderId="10" xfId="1" applyNumberFormat="1" applyFont="1" applyBorder="1"/>
    <xf numFmtId="0" fontId="13" fillId="0" borderId="23" xfId="1" applyFont="1" applyBorder="1"/>
    <xf numFmtId="0" fontId="13" fillId="0" borderId="48" xfId="1" applyFont="1" applyBorder="1"/>
    <xf numFmtId="0" fontId="13" fillId="0" borderId="28" xfId="1" applyFont="1" applyBorder="1" applyAlignment="1">
      <alignment shrinkToFit="1"/>
    </xf>
    <xf numFmtId="0" fontId="13" fillId="0" borderId="49" xfId="1" applyFont="1" applyBorder="1"/>
    <xf numFmtId="0" fontId="12" fillId="0" borderId="0" xfId="1" applyFont="1"/>
    <xf numFmtId="0" fontId="13" fillId="0" borderId="37" xfId="1" applyFont="1" applyBorder="1"/>
    <xf numFmtId="0" fontId="13" fillId="0" borderId="0" xfId="1" applyFont="1" applyBorder="1"/>
    <xf numFmtId="0" fontId="13" fillId="0" borderId="50" xfId="1" applyFont="1" applyBorder="1"/>
    <xf numFmtId="3" fontId="13" fillId="0" borderId="51" xfId="1" applyNumberFormat="1" applyFont="1" applyBorder="1"/>
    <xf numFmtId="0" fontId="13" fillId="0" borderId="52" xfId="1" applyFont="1" applyBorder="1"/>
    <xf numFmtId="0" fontId="17" fillId="2" borderId="30" xfId="1" applyFont="1" applyFill="1" applyBorder="1"/>
    <xf numFmtId="0" fontId="17" fillId="2" borderId="32" xfId="1" applyFont="1" applyFill="1" applyBorder="1"/>
    <xf numFmtId="0" fontId="17" fillId="2" borderId="31" xfId="1" applyFont="1" applyFill="1" applyBorder="1"/>
    <xf numFmtId="0" fontId="17" fillId="2" borderId="53" xfId="1" applyFont="1" applyFill="1" applyBorder="1"/>
    <xf numFmtId="0" fontId="17" fillId="2" borderId="54" xfId="1" applyFont="1" applyFill="1" applyBorder="1"/>
    <xf numFmtId="0" fontId="13" fillId="0" borderId="38" xfId="1" applyFont="1" applyBorder="1"/>
    <xf numFmtId="0" fontId="13" fillId="0" borderId="0" xfId="1" applyFont="1"/>
    <xf numFmtId="0" fontId="13" fillId="0" borderId="26" xfId="1" applyFont="1" applyBorder="1"/>
    <xf numFmtId="0" fontId="13" fillId="0" borderId="55" xfId="1" applyFont="1" applyBorder="1"/>
    <xf numFmtId="0" fontId="13" fillId="0" borderId="0" xfId="1" applyFont="1" applyBorder="1" applyAlignment="1">
      <alignment horizontal="right"/>
    </xf>
    <xf numFmtId="170" fontId="13" fillId="0" borderId="0" xfId="1" applyNumberFormat="1" applyFont="1" applyBorder="1"/>
    <xf numFmtId="0" fontId="13" fillId="0" borderId="0" xfId="1" applyFont="1" applyFill="1" applyBorder="1"/>
    <xf numFmtId="0" fontId="13" fillId="0" borderId="56" xfId="1" applyFont="1" applyBorder="1"/>
    <xf numFmtId="0" fontId="13" fillId="0" borderId="27" xfId="1" applyFont="1" applyBorder="1"/>
    <xf numFmtId="0" fontId="13" fillId="0" borderId="57" xfId="1" applyFont="1" applyBorder="1"/>
    <xf numFmtId="0" fontId="13" fillId="0" borderId="25" xfId="1" applyFont="1" applyBorder="1"/>
    <xf numFmtId="171" fontId="13" fillId="0" borderId="58" xfId="1" applyNumberFormat="1" applyFont="1" applyBorder="1" applyAlignment="1">
      <alignment horizontal="right"/>
    </xf>
    <xf numFmtId="0" fontId="13" fillId="0" borderId="58" xfId="1" applyFont="1" applyBorder="1"/>
    <xf numFmtId="0" fontId="13" fillId="0" borderId="10" xfId="1" applyFont="1" applyBorder="1"/>
    <xf numFmtId="171" fontId="13" fillId="0" borderId="23" xfId="1" applyNumberFormat="1" applyFont="1" applyBorder="1" applyAlignment="1">
      <alignment horizontal="right"/>
    </xf>
    <xf numFmtId="0" fontId="20" fillId="2" borderId="50" xfId="1" applyFont="1" applyFill="1" applyBorder="1"/>
    <xf numFmtId="0" fontId="20" fillId="2" borderId="51" xfId="1" applyFont="1" applyFill="1" applyBorder="1"/>
    <xf numFmtId="0" fontId="20" fillId="2" borderId="52" xfId="1" applyFont="1" applyFill="1" applyBorder="1"/>
    <xf numFmtId="0" fontId="3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7" fillId="2" borderId="10" xfId="1" applyFont="1" applyFill="1" applyBorder="1"/>
    <xf numFmtId="3" fontId="13" fillId="0" borderId="59" xfId="1" applyNumberFormat="1" applyFont="1" applyBorder="1"/>
    <xf numFmtId="14" fontId="13" fillId="0" borderId="38" xfId="1" applyNumberFormat="1" applyFont="1" applyBorder="1"/>
    <xf numFmtId="0" fontId="0" fillId="0" borderId="0" xfId="0" applyFill="1" applyBorder="1"/>
    <xf numFmtId="4" fontId="0" fillId="0" borderId="0" xfId="0" applyNumberFormat="1"/>
    <xf numFmtId="0" fontId="0" fillId="2" borderId="25" xfId="0" applyFill="1" applyBorder="1"/>
    <xf numFmtId="0" fontId="12" fillId="2" borderId="0" xfId="0" applyFont="1" applyFill="1" applyBorder="1"/>
    <xf numFmtId="0" fontId="1" fillId="2" borderId="0" xfId="0" applyFont="1" applyFill="1" applyBorder="1"/>
    <xf numFmtId="4" fontId="4" fillId="2" borderId="0" xfId="0" applyNumberFormat="1" applyFont="1" applyFill="1" applyBorder="1"/>
    <xf numFmtId="0" fontId="0" fillId="2" borderId="0" xfId="0" applyFill="1" applyBorder="1"/>
    <xf numFmtId="0" fontId="1" fillId="0" borderId="26" xfId="0" applyFont="1" applyBorder="1"/>
    <xf numFmtId="167" fontId="9" fillId="0" borderId="23" xfId="0" applyNumberFormat="1" applyFont="1" applyBorder="1"/>
    <xf numFmtId="0" fontId="1" fillId="0" borderId="33" xfId="0" applyFont="1" applyBorder="1" applyAlignment="1">
      <alignment vertical="top"/>
    </xf>
    <xf numFmtId="0" fontId="0" fillId="0" borderId="21" xfId="0" applyBorder="1" applyAlignment="1">
      <alignment horizontal="left"/>
    </xf>
    <xf numFmtId="0" fontId="1" fillId="0" borderId="21" xfId="0" applyFont="1" applyBorder="1" applyAlignment="1">
      <alignment vertical="top"/>
    </xf>
    <xf numFmtId="0" fontId="1" fillId="2" borderId="25" xfId="0" applyFont="1" applyFill="1" applyBorder="1" applyAlignment="1"/>
    <xf numFmtId="0" fontId="1" fillId="0" borderId="22" xfId="0" applyFont="1" applyBorder="1"/>
    <xf numFmtId="167" fontId="9" fillId="0" borderId="10" xfId="0" applyNumberFormat="1" applyFont="1" applyBorder="1"/>
    <xf numFmtId="166" fontId="9" fillId="0" borderId="10" xfId="0" applyNumberFormat="1" applyFont="1" applyFill="1" applyBorder="1"/>
    <xf numFmtId="166" fontId="9" fillId="0" borderId="10" xfId="0" applyNumberFormat="1" applyFont="1" applyBorder="1"/>
    <xf numFmtId="166" fontId="9" fillId="0" borderId="23" xfId="0" applyNumberFormat="1" applyFont="1" applyBorder="1"/>
    <xf numFmtId="0" fontId="0" fillId="0" borderId="25" xfId="0" applyBorder="1"/>
    <xf numFmtId="0" fontId="0" fillId="0" borderId="25" xfId="0" applyFill="1" applyBorder="1"/>
    <xf numFmtId="0" fontId="0" fillId="0" borderId="0" xfId="0" applyBorder="1" applyAlignment="1"/>
    <xf numFmtId="0" fontId="0" fillId="0" borderId="0" xfId="0" applyBorder="1" applyAlignment="1">
      <alignment vertical="top"/>
    </xf>
    <xf numFmtId="0" fontId="1" fillId="0" borderId="21" xfId="0" applyFont="1" applyBorder="1" applyAlignment="1">
      <alignment horizontal="right" vertical="top"/>
    </xf>
    <xf numFmtId="0" fontId="13" fillId="0" borderId="38" xfId="1" applyFont="1" applyBorder="1" applyAlignment="1">
      <alignment horizontal="right"/>
    </xf>
    <xf numFmtId="169" fontId="6" fillId="0" borderId="0" xfId="0" applyNumberFormat="1" applyFont="1" applyBorder="1"/>
    <xf numFmtId="0" fontId="24" fillId="0" borderId="0" xfId="0" applyFont="1" applyBorder="1"/>
    <xf numFmtId="0" fontId="0" fillId="0" borderId="23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15" fillId="0" borderId="0" xfId="0" applyFont="1" applyBorder="1" applyAlignment="1"/>
    <xf numFmtId="0" fontId="11" fillId="2" borderId="0" xfId="0" applyFont="1" applyFill="1" applyBorder="1"/>
    <xf numFmtId="0" fontId="15" fillId="0" borderId="26" xfId="0" applyFont="1" applyBorder="1" applyAlignment="1">
      <alignment wrapText="1"/>
    </xf>
    <xf numFmtId="0" fontId="0" fillId="0" borderId="26" xfId="0" applyBorder="1" applyAlignment="1">
      <alignment wrapText="1"/>
    </xf>
    <xf numFmtId="166" fontId="9" fillId="0" borderId="24" xfId="0" applyNumberFormat="1" applyFont="1" applyBorder="1"/>
    <xf numFmtId="0" fontId="0" fillId="0" borderId="26" xfId="0" applyBorder="1" applyAlignment="1"/>
    <xf numFmtId="0" fontId="0" fillId="0" borderId="23" xfId="0" applyBorder="1" applyAlignment="1">
      <alignment horizontal="right" wrapText="1"/>
    </xf>
    <xf numFmtId="0" fontId="0" fillId="0" borderId="23" xfId="0" applyBorder="1" applyAlignment="1">
      <alignment horizontal="right"/>
    </xf>
    <xf numFmtId="0" fontId="0" fillId="0" borderId="22" xfId="0" applyFill="1" applyBorder="1" applyAlignment="1">
      <alignment horizontal="left"/>
    </xf>
    <xf numFmtId="0" fontId="0" fillId="0" borderId="21" xfId="0" applyFill="1" applyBorder="1" applyAlignment="1">
      <alignment horizontal="left"/>
    </xf>
    <xf numFmtId="0" fontId="0" fillId="0" borderId="33" xfId="0" applyFill="1" applyBorder="1" applyAlignment="1">
      <alignment horizontal="left"/>
    </xf>
    <xf numFmtId="0" fontId="1" fillId="0" borderId="23" xfId="0" applyFont="1" applyBorder="1" applyAlignment="1">
      <alignment horizontal="right" wrapText="1"/>
    </xf>
    <xf numFmtId="0" fontId="25" fillId="0" borderId="0" xfId="0" applyFont="1" applyBorder="1"/>
    <xf numFmtId="0" fontId="1" fillId="0" borderId="0" xfId="0" applyFont="1" applyBorder="1" applyAlignment="1"/>
    <xf numFmtId="0" fontId="28" fillId="0" borderId="0" xfId="0" applyFont="1"/>
    <xf numFmtId="0" fontId="1" fillId="0" borderId="21" xfId="0" applyFont="1" applyBorder="1" applyAlignment="1">
      <alignment horizontal="left"/>
    </xf>
    <xf numFmtId="0" fontId="0" fillId="3" borderId="0" xfId="0" applyFill="1" applyBorder="1" applyAlignment="1">
      <alignment horizontal="right" vertical="top"/>
    </xf>
    <xf numFmtId="0" fontId="0" fillId="3" borderId="0" xfId="0" applyFill="1"/>
    <xf numFmtId="0" fontId="12" fillId="3" borderId="24" xfId="0" applyFont="1" applyFill="1" applyBorder="1"/>
    <xf numFmtId="0" fontId="12" fillId="3" borderId="26" xfId="0" applyFont="1" applyFill="1" applyBorder="1"/>
    <xf numFmtId="0" fontId="11" fillId="3" borderId="0" xfId="0" applyFont="1" applyFill="1"/>
    <xf numFmtId="0" fontId="4" fillId="2" borderId="0" xfId="0" applyFont="1" applyFill="1"/>
    <xf numFmtId="0" fontId="4" fillId="2" borderId="10" xfId="0" applyFont="1" applyFill="1" applyBorder="1" applyAlignment="1"/>
    <xf numFmtId="4" fontId="3" fillId="2" borderId="22" xfId="0" applyNumberFormat="1" applyFont="1" applyFill="1" applyBorder="1"/>
    <xf numFmtId="4" fontId="0" fillId="0" borderId="22" xfId="0" applyNumberFormat="1" applyBorder="1"/>
    <xf numFmtId="168" fontId="1" fillId="0" borderId="22" xfId="0" quotePrefix="1" applyNumberFormat="1" applyFont="1" applyFill="1" applyBorder="1"/>
    <xf numFmtId="0" fontId="4" fillId="0" borderId="0" xfId="0" applyFont="1" applyBorder="1" applyAlignment="1">
      <alignment horizontal="left"/>
    </xf>
    <xf numFmtId="0" fontId="1" fillId="0" borderId="0" xfId="0" applyFont="1" applyFill="1" applyBorder="1" applyAlignment="1">
      <alignment vertical="top"/>
    </xf>
    <xf numFmtId="0" fontId="22" fillId="0" borderId="0" xfId="0" applyFont="1" applyBorder="1" applyAlignment="1">
      <alignment horizontal="center"/>
    </xf>
    <xf numFmtId="2" fontId="23" fillId="0" borderId="0" xfId="0" applyNumberFormat="1" applyFont="1" applyBorder="1" applyAlignment="1">
      <alignment horizontal="center"/>
    </xf>
    <xf numFmtId="0" fontId="27" fillId="0" borderId="0" xfId="0" applyFont="1" applyBorder="1"/>
    <xf numFmtId="0" fontId="29" fillId="0" borderId="0" xfId="0" applyFont="1" applyBorder="1"/>
    <xf numFmtId="4" fontId="1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 applyAlignment="1">
      <alignment horizontal="left"/>
    </xf>
    <xf numFmtId="4" fontId="1" fillId="0" borderId="0" xfId="0" applyNumberFormat="1" applyFont="1" applyBorder="1"/>
    <xf numFmtId="4" fontId="4" fillId="0" borderId="0" xfId="0" applyNumberFormat="1" applyFont="1" applyBorder="1"/>
    <xf numFmtId="0" fontId="11" fillId="0" borderId="0" xfId="0" applyFont="1" applyBorder="1"/>
    <xf numFmtId="0" fontId="22" fillId="0" borderId="0" xfId="0" applyFont="1" applyBorder="1"/>
    <xf numFmtId="4" fontId="2" fillId="0" borderId="0" xfId="0" applyNumberFormat="1" applyFont="1" applyAlignment="1">
      <alignment horizontal="center"/>
    </xf>
    <xf numFmtId="0" fontId="7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top" shrinkToFit="1"/>
    </xf>
    <xf numFmtId="49" fontId="0" fillId="0" borderId="61" xfId="0" applyNumberFormat="1" applyBorder="1" applyAlignment="1">
      <alignment vertical="top" shrinkToFit="1"/>
    </xf>
    <xf numFmtId="49" fontId="0" fillId="0" borderId="10" xfId="0" applyNumberFormat="1" applyBorder="1" applyAlignment="1">
      <alignment vertical="top" shrinkToFit="1"/>
    </xf>
    <xf numFmtId="49" fontId="0" fillId="0" borderId="62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0" fontId="13" fillId="0" borderId="50" xfId="1" applyFont="1" applyBorder="1" applyAlignment="1">
      <alignment horizontal="center" shrinkToFit="1"/>
    </xf>
    <xf numFmtId="0" fontId="13" fillId="0" borderId="52" xfId="1" applyFont="1" applyBorder="1" applyAlignment="1">
      <alignment horizontal="center" shrinkToFit="1"/>
    </xf>
    <xf numFmtId="0" fontId="18" fillId="0" borderId="21" xfId="1" applyFont="1" applyBorder="1" applyAlignment="1">
      <alignment horizontal="left"/>
    </xf>
    <xf numFmtId="0" fontId="18" fillId="0" borderId="22" xfId="1" applyFont="1" applyBorder="1" applyAlignment="1">
      <alignment horizontal="left"/>
    </xf>
    <xf numFmtId="0" fontId="18" fillId="0" borderId="21" xfId="1" applyFont="1" applyBorder="1" applyAlignment="1">
      <alignment horizontal="center"/>
    </xf>
    <xf numFmtId="0" fontId="1" fillId="0" borderId="0" xfId="1" applyAlignment="1">
      <alignment horizontal="left" wrapText="1"/>
    </xf>
    <xf numFmtId="172" fontId="13" fillId="0" borderId="22" xfId="1" applyNumberFormat="1" applyFont="1" applyBorder="1" applyAlignment="1">
      <alignment horizontal="right" indent="2"/>
    </xf>
    <xf numFmtId="172" fontId="13" fillId="0" borderId="40" xfId="1" applyNumberFormat="1" applyFont="1" applyBorder="1" applyAlignment="1">
      <alignment horizontal="right" indent="2"/>
    </xf>
    <xf numFmtId="172" fontId="20" fillId="2" borderId="64" xfId="1" applyNumberFormat="1" applyFont="1" applyFill="1" applyBorder="1" applyAlignment="1">
      <alignment horizontal="right" indent="2"/>
    </xf>
    <xf numFmtId="172" fontId="20" fillId="2" borderId="65" xfId="1" applyNumberFormat="1" applyFont="1" applyFill="1" applyBorder="1" applyAlignment="1">
      <alignment horizontal="right" indent="2"/>
    </xf>
    <xf numFmtId="0" fontId="5" fillId="0" borderId="0" xfId="1" applyFont="1" applyAlignment="1">
      <alignment horizontal="left" vertical="top" wrapText="1"/>
    </xf>
    <xf numFmtId="0" fontId="1" fillId="0" borderId="21" xfId="0" applyFont="1" applyBorder="1" applyAlignment="1"/>
    <xf numFmtId="0" fontId="0" fillId="0" borderId="21" xfId="0" applyBorder="1" applyAlignment="1"/>
    <xf numFmtId="0" fontId="3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3" borderId="60" xfId="0" applyFill="1" applyBorder="1" applyAlignment="1">
      <alignment horizontal="right" vertical="top"/>
    </xf>
    <xf numFmtId="0" fontId="0" fillId="3" borderId="66" xfId="0" applyFill="1" applyBorder="1" applyAlignment="1">
      <alignment horizontal="right" vertical="top"/>
    </xf>
    <xf numFmtId="0" fontId="0" fillId="3" borderId="33" xfId="0" applyFill="1" applyBorder="1" applyAlignment="1"/>
    <xf numFmtId="0" fontId="1" fillId="0" borderId="10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15" fillId="0" borderId="22" xfId="0" applyFont="1" applyBorder="1" applyAlignment="1"/>
    <xf numFmtId="0" fontId="0" fillId="0" borderId="10" xfId="0" applyBorder="1" applyAlignment="1"/>
    <xf numFmtId="0" fontId="0" fillId="0" borderId="23" xfId="0" applyBorder="1" applyAlignment="1"/>
    <xf numFmtId="0" fontId="1" fillId="0" borderId="22" xfId="0" applyFont="1" applyBorder="1" applyAlignment="1">
      <alignment horizontal="left" wrapText="1"/>
    </xf>
    <xf numFmtId="0" fontId="15" fillId="0" borderId="22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0" fontId="15" fillId="0" borderId="23" xfId="0" applyFont="1" applyBorder="1" applyAlignment="1">
      <alignment wrapText="1"/>
    </xf>
    <xf numFmtId="0" fontId="0" fillId="3" borderId="33" xfId="0" applyFill="1" applyBorder="1" applyAlignment="1">
      <alignment horizontal="right" vertical="top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58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5" fillId="0" borderId="22" xfId="0" applyFont="1" applyFill="1" applyBorder="1" applyAlignment="1"/>
    <xf numFmtId="0" fontId="15" fillId="0" borderId="10" xfId="0" applyFont="1" applyBorder="1" applyAlignment="1"/>
    <xf numFmtId="0" fontId="15" fillId="0" borderId="23" xfId="0" applyFont="1" applyBorder="1" applyAlignment="1"/>
    <xf numFmtId="0" fontId="26" fillId="0" borderId="22" xfId="0" applyFont="1" applyBorder="1" applyAlignment="1">
      <alignment wrapText="1"/>
    </xf>
    <xf numFmtId="0" fontId="26" fillId="0" borderId="10" xfId="0" applyFont="1" applyBorder="1" applyAlignment="1">
      <alignment wrapText="1"/>
    </xf>
    <xf numFmtId="0" fontId="26" fillId="0" borderId="23" xfId="0" applyFont="1" applyBorder="1" applyAlignment="1">
      <alignment wrapText="1"/>
    </xf>
    <xf numFmtId="0" fontId="4" fillId="0" borderId="0" xfId="0" applyFont="1" applyAlignment="1">
      <alignment horizontal="left"/>
    </xf>
    <xf numFmtId="0" fontId="15" fillId="0" borderId="22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3" xfId="0" applyBorder="1" applyAlignment="1">
      <alignment wrapText="1"/>
    </xf>
    <xf numFmtId="0" fontId="0" fillId="3" borderId="21" xfId="0" applyFill="1" applyBorder="1" applyAlignment="1">
      <alignment horizontal="right" vertical="top"/>
    </xf>
    <xf numFmtId="0" fontId="1" fillId="0" borderId="60" xfId="0" applyFont="1" applyBorder="1" applyAlignment="1">
      <alignment horizontal="right" vertical="top"/>
    </xf>
    <xf numFmtId="0" fontId="0" fillId="0" borderId="66" xfId="0" applyBorder="1" applyAlignment="1">
      <alignment horizontal="right" vertical="top"/>
    </xf>
    <xf numFmtId="0" fontId="0" fillId="0" borderId="33" xfId="0" applyBorder="1" applyAlignment="1">
      <alignment horizontal="right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59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64</v>
      </c>
      <c r="B2" s="7"/>
      <c r="C2" s="254"/>
      <c r="D2" s="254"/>
      <c r="E2" s="254"/>
      <c r="F2" s="254"/>
      <c r="G2" s="4" t="s">
        <v>60</v>
      </c>
      <c r="H2" s="11"/>
    </row>
    <row r="3" spans="1:8" ht="13.5" thickTop="1" x14ac:dyDescent="0.2"/>
    <row r="4" spans="1:8" ht="18" x14ac:dyDescent="0.25">
      <c r="A4" s="253" t="s">
        <v>61</v>
      </c>
      <c r="B4" s="253"/>
      <c r="C4" s="253"/>
      <c r="D4" s="253"/>
      <c r="E4" s="253"/>
      <c r="F4" s="253"/>
      <c r="G4" s="253"/>
      <c r="H4" s="253"/>
    </row>
    <row r="6" spans="1:8" ht="15.75" x14ac:dyDescent="0.25">
      <c r="A6" s="9" t="s">
        <v>62</v>
      </c>
      <c r="B6" s="6">
        <f>B2</f>
        <v>0</v>
      </c>
    </row>
    <row r="7" spans="1:8" ht="15.75" x14ac:dyDescent="0.25">
      <c r="B7" s="255">
        <f>C2</f>
        <v>0</v>
      </c>
      <c r="C7" s="256"/>
      <c r="D7" s="256"/>
      <c r="E7" s="256"/>
      <c r="F7" s="256"/>
      <c r="G7" s="256"/>
    </row>
    <row r="9" spans="1:8" s="9" customFormat="1" ht="12.75" customHeight="1" x14ac:dyDescent="0.2">
      <c r="A9" s="9" t="s">
        <v>63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C4F5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honeticPr fontId="14" type="noConversion"/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16" customWidth="1"/>
    <col min="2" max="2" width="14.42578125" style="16" customWidth="1"/>
    <col min="3" max="3" width="38.28515625" style="40" customWidth="1"/>
    <col min="4" max="4" width="4.5703125" style="16" customWidth="1"/>
    <col min="5" max="5" width="10.5703125" style="16" customWidth="1"/>
    <col min="6" max="6" width="9.85546875" style="16" customWidth="1"/>
    <col min="7" max="7" width="12.7109375" style="16" customWidth="1"/>
    <col min="8" max="16384" width="9.140625" style="16"/>
  </cols>
  <sheetData>
    <row r="1" spans="1:7" ht="16.5" thickBot="1" x14ac:dyDescent="0.25">
      <c r="A1" s="257" t="s">
        <v>65</v>
      </c>
      <c r="B1" s="257"/>
      <c r="C1" s="258"/>
      <c r="D1" s="257"/>
      <c r="E1" s="257"/>
      <c r="F1" s="257"/>
      <c r="G1" s="257"/>
    </row>
    <row r="2" spans="1:7" ht="13.5" thickTop="1" x14ac:dyDescent="0.2">
      <c r="A2" s="17" t="s">
        <v>66</v>
      </c>
      <c r="B2" s="18"/>
      <c r="C2" s="259"/>
      <c r="D2" s="259"/>
      <c r="E2" s="259"/>
      <c r="F2" s="259"/>
      <c r="G2" s="260"/>
    </row>
    <row r="3" spans="1:7" x14ac:dyDescent="0.2">
      <c r="A3" s="19" t="s">
        <v>67</v>
      </c>
      <c r="B3" s="20"/>
      <c r="C3" s="261"/>
      <c r="D3" s="261"/>
      <c r="E3" s="261"/>
      <c r="F3" s="261"/>
      <c r="G3" s="262"/>
    </row>
    <row r="4" spans="1:7" ht="13.5" thickBot="1" x14ac:dyDescent="0.25">
      <c r="A4" s="21" t="s">
        <v>68</v>
      </c>
      <c r="B4" s="22"/>
      <c r="C4" s="263"/>
      <c r="D4" s="263"/>
      <c r="E4" s="263"/>
      <c r="F4" s="263"/>
      <c r="G4" s="264"/>
    </row>
    <row r="5" spans="1:7" ht="14.25" thickTop="1" thickBot="1" x14ac:dyDescent="0.25">
      <c r="B5" s="23"/>
      <c r="C5" s="24"/>
      <c r="D5" s="25"/>
    </row>
    <row r="6" spans="1:7" ht="13.5" thickBot="1" x14ac:dyDescent="0.25">
      <c r="A6" s="26" t="s">
        <v>69</v>
      </c>
      <c r="B6" s="27" t="s">
        <v>70</v>
      </c>
      <c r="C6" s="28" t="s">
        <v>71</v>
      </c>
      <c r="D6" s="29" t="s">
        <v>72</v>
      </c>
      <c r="E6" s="30" t="s">
        <v>73</v>
      </c>
      <c r="F6" s="31" t="s">
        <v>74</v>
      </c>
      <c r="G6" s="32" t="s">
        <v>75</v>
      </c>
    </row>
    <row r="7" spans="1:7" ht="14.25" thickTop="1" thickBot="1" x14ac:dyDescent="0.25">
      <c r="A7" s="33"/>
      <c r="B7" s="34"/>
      <c r="C7" s="35"/>
      <c r="D7" s="36"/>
      <c r="E7" s="37"/>
      <c r="F7" s="38"/>
      <c r="G7" s="39"/>
    </row>
  </sheetData>
  <sheetProtection password="C4F5" sheet="1"/>
  <mergeCells count="4">
    <mergeCell ref="A1:G1"/>
    <mergeCell ref="C2:G2"/>
    <mergeCell ref="C3:G3"/>
    <mergeCell ref="C4:G4"/>
  </mergeCells>
  <phoneticPr fontId="14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5"/>
  <sheetViews>
    <sheetView tabSelected="1" workbookViewId="0">
      <selection activeCell="C27" sqref="C27"/>
    </sheetView>
  </sheetViews>
  <sheetFormatPr defaultRowHeight="12.75" x14ac:dyDescent="0.2"/>
  <cols>
    <col min="1" max="1" width="2" style="92" customWidth="1"/>
    <col min="2" max="2" width="15" style="92" customWidth="1"/>
    <col min="3" max="3" width="15.85546875" style="92" customWidth="1"/>
    <col min="4" max="4" width="14.5703125" style="92" customWidth="1"/>
    <col min="5" max="5" width="16.28515625" style="92" customWidth="1"/>
    <col min="6" max="6" width="16.5703125" style="92" customWidth="1"/>
    <col min="7" max="7" width="10.28515625" style="92" customWidth="1"/>
    <col min="8" max="16384" width="9.140625" style="92"/>
  </cols>
  <sheetData>
    <row r="1" spans="1:54" ht="24.75" customHeight="1" thickBot="1" x14ac:dyDescent="0.25">
      <c r="A1" s="90" t="s">
        <v>133</v>
      </c>
      <c r="B1" s="91"/>
      <c r="C1" s="91"/>
      <c r="D1" s="91"/>
      <c r="E1" s="91"/>
      <c r="F1" s="91"/>
      <c r="G1" s="91"/>
    </row>
    <row r="2" spans="1:54" ht="12.75" customHeight="1" x14ac:dyDescent="0.2">
      <c r="A2" s="93" t="s">
        <v>7</v>
      </c>
      <c r="B2" s="94"/>
      <c r="C2" s="95" t="s">
        <v>8</v>
      </c>
      <c r="D2" s="95"/>
      <c r="E2" s="94" t="s">
        <v>9</v>
      </c>
      <c r="F2" s="96" t="s">
        <v>10</v>
      </c>
      <c r="G2" s="97"/>
    </row>
    <row r="3" spans="1:54" ht="3" customHeight="1" x14ac:dyDescent="0.2">
      <c r="A3" s="98"/>
      <c r="B3" s="99"/>
      <c r="C3" s="100"/>
      <c r="D3" s="100"/>
      <c r="E3" s="99"/>
      <c r="F3" s="101"/>
      <c r="G3" s="102"/>
    </row>
    <row r="4" spans="1:54" ht="12" customHeight="1" x14ac:dyDescent="0.2">
      <c r="A4" s="103" t="s">
        <v>11</v>
      </c>
      <c r="B4" s="99"/>
      <c r="C4" s="100" t="s">
        <v>123</v>
      </c>
      <c r="D4" s="100"/>
      <c r="E4" s="99"/>
      <c r="F4" s="101" t="s">
        <v>12</v>
      </c>
      <c r="G4" s="104"/>
    </row>
    <row r="5" spans="1:54" ht="12.95" customHeight="1" x14ac:dyDescent="0.2">
      <c r="A5" s="105"/>
      <c r="B5" s="106"/>
      <c r="C5" s="183" t="s">
        <v>102</v>
      </c>
      <c r="D5" s="107"/>
      <c r="E5" s="108"/>
      <c r="F5" s="101" t="s">
        <v>13</v>
      </c>
      <c r="G5" s="102"/>
    </row>
    <row r="6" spans="1:54" ht="12.95" customHeight="1" x14ac:dyDescent="0.2">
      <c r="A6" s="103" t="s">
        <v>14</v>
      </c>
      <c r="B6" s="99"/>
      <c r="C6" s="100" t="s">
        <v>124</v>
      </c>
      <c r="D6" s="100"/>
      <c r="E6" s="99"/>
      <c r="F6" s="109" t="s">
        <v>15</v>
      </c>
      <c r="G6" s="110">
        <v>0</v>
      </c>
      <c r="L6" s="111"/>
    </row>
    <row r="7" spans="1:54" ht="12.95" customHeight="1" x14ac:dyDescent="0.2">
      <c r="A7" s="112"/>
      <c r="B7" s="113"/>
      <c r="C7" s="114" t="s">
        <v>103</v>
      </c>
      <c r="D7" s="115"/>
      <c r="E7" s="115"/>
      <c r="F7" s="116" t="s">
        <v>16</v>
      </c>
      <c r="G7" s="110">
        <f>IF(PocetMJ=0,,ROUND((F30+F32)/PocetMJ,1))</f>
        <v>0</v>
      </c>
    </row>
    <row r="8" spans="1:54" x14ac:dyDescent="0.2">
      <c r="A8" s="117" t="s">
        <v>17</v>
      </c>
      <c r="B8" s="101"/>
      <c r="C8" s="267" t="s">
        <v>56</v>
      </c>
      <c r="D8" s="267"/>
      <c r="E8" s="268"/>
      <c r="F8" s="118" t="s">
        <v>18</v>
      </c>
      <c r="G8" s="119" t="s">
        <v>19</v>
      </c>
      <c r="H8" s="120"/>
    </row>
    <row r="9" spans="1:54" x14ac:dyDescent="0.2">
      <c r="A9" s="117" t="s">
        <v>20</v>
      </c>
      <c r="B9" s="101"/>
      <c r="C9" s="267" t="str">
        <f>Projektant</f>
        <v>ASEC - elektrosystémy s.r.o.</v>
      </c>
      <c r="D9" s="267"/>
      <c r="E9" s="268"/>
      <c r="F9" s="101"/>
      <c r="G9" s="121"/>
      <c r="H9" s="122"/>
    </row>
    <row r="10" spans="1:54" x14ac:dyDescent="0.2">
      <c r="A10" s="117" t="s">
        <v>21</v>
      </c>
      <c r="B10" s="101"/>
      <c r="C10" s="267"/>
      <c r="D10" s="267"/>
      <c r="E10" s="267"/>
      <c r="F10" s="123"/>
      <c r="G10" s="124"/>
      <c r="H10" s="125"/>
    </row>
    <row r="11" spans="1:54" ht="13.5" customHeight="1" x14ac:dyDescent="0.2">
      <c r="A11" s="117" t="s">
        <v>22</v>
      </c>
      <c r="B11" s="101"/>
      <c r="C11" s="267"/>
      <c r="D11" s="267"/>
      <c r="E11" s="267"/>
      <c r="F11" s="126" t="s">
        <v>23</v>
      </c>
      <c r="G11" s="121" t="s">
        <v>134</v>
      </c>
      <c r="H11" s="122"/>
      <c r="AX11" s="127"/>
      <c r="AY11" s="127"/>
      <c r="AZ11" s="127"/>
      <c r="BA11" s="127"/>
      <c r="BB11" s="127"/>
    </row>
    <row r="12" spans="1:54" ht="12.75" customHeight="1" x14ac:dyDescent="0.2">
      <c r="A12" s="128" t="s">
        <v>24</v>
      </c>
      <c r="B12" s="99"/>
      <c r="C12" s="269"/>
      <c r="D12" s="269"/>
      <c r="E12" s="269"/>
      <c r="F12" s="129" t="s">
        <v>25</v>
      </c>
      <c r="G12" s="130"/>
      <c r="H12" s="122"/>
    </row>
    <row r="13" spans="1:54" ht="28.5" customHeight="1" thickBot="1" x14ac:dyDescent="0.25">
      <c r="A13" s="131" t="s">
        <v>27</v>
      </c>
      <c r="B13" s="132"/>
      <c r="C13" s="132"/>
      <c r="D13" s="132"/>
      <c r="E13" s="133"/>
      <c r="F13" s="133"/>
      <c r="G13" s="134"/>
      <c r="H13" s="122"/>
    </row>
    <row r="14" spans="1:54" ht="17.25" customHeight="1" thickBot="1" x14ac:dyDescent="0.25">
      <c r="A14" s="135" t="s">
        <v>28</v>
      </c>
      <c r="B14" s="136"/>
      <c r="C14" s="137"/>
      <c r="D14" s="138" t="s">
        <v>29</v>
      </c>
      <c r="E14" s="139"/>
      <c r="F14" s="139"/>
      <c r="G14" s="137"/>
    </row>
    <row r="15" spans="1:54" ht="15.95" customHeight="1" x14ac:dyDescent="0.2">
      <c r="A15" s="140"/>
      <c r="B15" s="141" t="s">
        <v>30</v>
      </c>
      <c r="C15" s="145">
        <v>0</v>
      </c>
      <c r="D15" s="142"/>
      <c r="E15" s="143"/>
      <c r="F15" s="144"/>
      <c r="G15" s="145"/>
    </row>
    <row r="16" spans="1:54" ht="15.95" customHeight="1" x14ac:dyDescent="0.2">
      <c r="A16" s="140" t="s">
        <v>31</v>
      </c>
      <c r="B16" s="141" t="s">
        <v>32</v>
      </c>
      <c r="C16" s="145">
        <v>0</v>
      </c>
      <c r="D16" s="98"/>
      <c r="E16" s="146"/>
      <c r="F16" s="147"/>
      <c r="G16" s="145"/>
    </row>
    <row r="17" spans="1:14" ht="15.95" customHeight="1" x14ac:dyDescent="0.2">
      <c r="A17" s="140" t="s">
        <v>33</v>
      </c>
      <c r="B17" s="141" t="s">
        <v>34</v>
      </c>
      <c r="C17" s="145">
        <f>Rekapitulace!L21</f>
        <v>0</v>
      </c>
      <c r="D17" s="98"/>
      <c r="E17" s="146"/>
      <c r="F17" s="147"/>
      <c r="G17" s="145"/>
    </row>
    <row r="18" spans="1:14" ht="15.95" customHeight="1" x14ac:dyDescent="0.2">
      <c r="A18" s="148" t="s">
        <v>35</v>
      </c>
      <c r="B18" s="149" t="s">
        <v>36</v>
      </c>
      <c r="C18" s="145">
        <f>Rekapitulace!K21</f>
        <v>0</v>
      </c>
      <c r="D18" s="98"/>
      <c r="E18" s="146"/>
      <c r="F18" s="147"/>
      <c r="G18" s="145"/>
    </row>
    <row r="19" spans="1:14" ht="15.95" customHeight="1" x14ac:dyDescent="0.2">
      <c r="A19" s="150" t="s">
        <v>37</v>
      </c>
      <c r="B19" s="141"/>
      <c r="C19" s="145">
        <f>SUM(C15:C18)</f>
        <v>0</v>
      </c>
      <c r="D19" s="98"/>
      <c r="E19" s="146"/>
      <c r="F19" s="147"/>
      <c r="G19" s="145"/>
    </row>
    <row r="20" spans="1:14" ht="15.95" customHeight="1" x14ac:dyDescent="0.2">
      <c r="A20" s="150"/>
      <c r="B20" s="141"/>
      <c r="C20" s="145"/>
      <c r="D20" s="98"/>
      <c r="E20" s="146"/>
      <c r="F20" s="147"/>
      <c r="G20" s="145"/>
    </row>
    <row r="21" spans="1:14" ht="15.95" customHeight="1" x14ac:dyDescent="0.2">
      <c r="A21" s="150" t="s">
        <v>90</v>
      </c>
      <c r="B21" s="141"/>
      <c r="C21" s="145">
        <f>Rekapitulace!M21</f>
        <v>0</v>
      </c>
      <c r="D21" s="98"/>
      <c r="E21" s="146"/>
      <c r="F21" s="147"/>
      <c r="G21" s="145"/>
      <c r="N21" s="151"/>
    </row>
    <row r="22" spans="1:14" ht="15.95" customHeight="1" x14ac:dyDescent="0.2">
      <c r="A22" s="152" t="s">
        <v>38</v>
      </c>
      <c r="B22" s="153"/>
      <c r="C22" s="145">
        <f>C19+C21</f>
        <v>0</v>
      </c>
      <c r="D22" s="98" t="s">
        <v>39</v>
      </c>
      <c r="E22" s="146"/>
      <c r="F22" s="147"/>
      <c r="G22" s="145">
        <v>0</v>
      </c>
    </row>
    <row r="23" spans="1:14" ht="15.95" customHeight="1" thickBot="1" x14ac:dyDescent="0.25">
      <c r="A23" s="265" t="s">
        <v>40</v>
      </c>
      <c r="B23" s="266"/>
      <c r="C23" s="184">
        <f>C19+C21+G23</f>
        <v>0</v>
      </c>
      <c r="D23" s="154" t="s">
        <v>41</v>
      </c>
      <c r="E23" s="155"/>
      <c r="F23" s="156"/>
      <c r="G23" s="145">
        <f>Rekapitulace!N21</f>
        <v>0</v>
      </c>
    </row>
    <row r="24" spans="1:14" x14ac:dyDescent="0.2">
      <c r="A24" s="157" t="s">
        <v>42</v>
      </c>
      <c r="B24" s="158"/>
      <c r="C24" s="159"/>
      <c r="D24" s="158" t="s">
        <v>43</v>
      </c>
      <c r="E24" s="158"/>
      <c r="F24" s="160" t="s">
        <v>44</v>
      </c>
      <c r="G24" s="161"/>
    </row>
    <row r="25" spans="1:14" x14ac:dyDescent="0.2">
      <c r="A25" s="152" t="s">
        <v>45</v>
      </c>
      <c r="B25" s="153"/>
      <c r="C25" s="209" t="s">
        <v>57</v>
      </c>
      <c r="D25" s="153" t="s">
        <v>45</v>
      </c>
      <c r="E25" s="163"/>
      <c r="F25" s="164" t="s">
        <v>45</v>
      </c>
      <c r="G25" s="165"/>
    </row>
    <row r="26" spans="1:14" ht="37.5" customHeight="1" x14ac:dyDescent="0.2">
      <c r="A26" s="152" t="s">
        <v>46</v>
      </c>
      <c r="B26" s="166"/>
      <c r="C26" s="185">
        <v>43435</v>
      </c>
      <c r="D26" s="153" t="s">
        <v>46</v>
      </c>
      <c r="E26" s="163"/>
      <c r="F26" s="164" t="s">
        <v>46</v>
      </c>
      <c r="G26" s="165"/>
    </row>
    <row r="27" spans="1:14" x14ac:dyDescent="0.2">
      <c r="A27" s="152"/>
      <c r="B27" s="167"/>
      <c r="C27" s="162"/>
      <c r="D27" s="153"/>
      <c r="E27" s="163"/>
      <c r="F27" s="164"/>
      <c r="G27" s="165"/>
    </row>
    <row r="28" spans="1:14" x14ac:dyDescent="0.2">
      <c r="A28" s="152" t="s">
        <v>47</v>
      </c>
      <c r="B28" s="153"/>
      <c r="C28" s="162"/>
      <c r="D28" s="164" t="s">
        <v>48</v>
      </c>
      <c r="E28" s="162"/>
      <c r="F28" s="168" t="s">
        <v>48</v>
      </c>
      <c r="G28" s="165"/>
    </row>
    <row r="29" spans="1:14" ht="69" customHeight="1" x14ac:dyDescent="0.2">
      <c r="A29" s="152"/>
      <c r="B29" s="153"/>
      <c r="C29" s="169"/>
      <c r="D29" s="170"/>
      <c r="E29" s="169"/>
      <c r="F29" s="153"/>
      <c r="G29" s="165"/>
    </row>
    <row r="30" spans="1:14" x14ac:dyDescent="0.2">
      <c r="A30" s="171" t="s">
        <v>49</v>
      </c>
      <c r="B30" s="172"/>
      <c r="C30" s="173">
        <v>21</v>
      </c>
      <c r="D30" s="172" t="s">
        <v>50</v>
      </c>
      <c r="E30" s="174"/>
      <c r="F30" s="271">
        <f>C23-F32</f>
        <v>0</v>
      </c>
      <c r="G30" s="272"/>
    </row>
    <row r="31" spans="1:14" x14ac:dyDescent="0.2">
      <c r="A31" s="171" t="s">
        <v>51</v>
      </c>
      <c r="B31" s="172"/>
      <c r="C31" s="173">
        <f>SazbaDPH1</f>
        <v>21</v>
      </c>
      <c r="D31" s="172" t="s">
        <v>52</v>
      </c>
      <c r="E31" s="174"/>
      <c r="F31" s="271">
        <f>ROUND(PRODUCT(F30,C31/100),0)</f>
        <v>0</v>
      </c>
      <c r="G31" s="272"/>
    </row>
    <row r="32" spans="1:14" x14ac:dyDescent="0.2">
      <c r="A32" s="171" t="s">
        <v>49</v>
      </c>
      <c r="B32" s="172"/>
      <c r="C32" s="173">
        <v>0</v>
      </c>
      <c r="D32" s="172" t="s">
        <v>52</v>
      </c>
      <c r="E32" s="174"/>
      <c r="F32" s="271">
        <v>0</v>
      </c>
      <c r="G32" s="272"/>
    </row>
    <row r="33" spans="1:8" x14ac:dyDescent="0.2">
      <c r="A33" s="171" t="s">
        <v>51</v>
      </c>
      <c r="B33" s="175"/>
      <c r="C33" s="176">
        <f>SazbaDPH2</f>
        <v>0</v>
      </c>
      <c r="D33" s="172" t="s">
        <v>52</v>
      </c>
      <c r="E33" s="147"/>
      <c r="F33" s="271">
        <f>ROUND(PRODUCT(F32,C33/100),0)</f>
        <v>0</v>
      </c>
      <c r="G33" s="272"/>
    </row>
    <row r="34" spans="1:8" s="180" customFormat="1" ht="19.5" customHeight="1" thickBot="1" x14ac:dyDescent="0.3">
      <c r="A34" s="177" t="s">
        <v>53</v>
      </c>
      <c r="B34" s="178"/>
      <c r="C34" s="178"/>
      <c r="D34" s="178"/>
      <c r="E34" s="179"/>
      <c r="F34" s="273">
        <f>ROUND(SUM(F30:F33),0)</f>
        <v>0</v>
      </c>
      <c r="G34" s="274"/>
    </row>
    <row r="36" spans="1:8" x14ac:dyDescent="0.2">
      <c r="A36" s="181" t="s">
        <v>54</v>
      </c>
      <c r="B36" s="181"/>
      <c r="C36" s="181"/>
      <c r="D36" s="181"/>
      <c r="E36" s="181"/>
      <c r="F36" s="181"/>
      <c r="G36" s="181"/>
      <c r="H36" s="92" t="s">
        <v>55</v>
      </c>
    </row>
    <row r="37" spans="1:8" ht="14.25" customHeight="1" x14ac:dyDescent="0.2">
      <c r="A37" s="181"/>
      <c r="B37" s="275"/>
      <c r="C37" s="275"/>
      <c r="D37" s="275"/>
      <c r="E37" s="275"/>
      <c r="F37" s="275"/>
      <c r="G37" s="275"/>
      <c r="H37" s="92" t="s">
        <v>55</v>
      </c>
    </row>
    <row r="38" spans="1:8" ht="12.75" customHeight="1" x14ac:dyDescent="0.2">
      <c r="A38" s="182"/>
      <c r="B38" s="275"/>
      <c r="C38" s="275"/>
      <c r="D38" s="275"/>
      <c r="E38" s="275"/>
      <c r="F38" s="275"/>
      <c r="G38" s="275"/>
      <c r="H38" s="92" t="s">
        <v>55</v>
      </c>
    </row>
    <row r="39" spans="1:8" x14ac:dyDescent="0.2">
      <c r="A39" s="182"/>
      <c r="B39" s="275"/>
      <c r="C39" s="275"/>
      <c r="D39" s="275"/>
      <c r="E39" s="275"/>
      <c r="F39" s="275"/>
      <c r="G39" s="275"/>
      <c r="H39" s="92" t="s">
        <v>55</v>
      </c>
    </row>
    <row r="40" spans="1:8" x14ac:dyDescent="0.2">
      <c r="A40" s="182"/>
      <c r="B40" s="275"/>
      <c r="C40" s="275"/>
      <c r="D40" s="275"/>
      <c r="E40" s="275"/>
      <c r="F40" s="275"/>
      <c r="G40" s="275"/>
      <c r="H40" s="92" t="s">
        <v>55</v>
      </c>
    </row>
    <row r="41" spans="1:8" x14ac:dyDescent="0.2">
      <c r="A41" s="182"/>
      <c r="B41" s="275"/>
      <c r="C41" s="275"/>
      <c r="D41" s="275"/>
      <c r="E41" s="275"/>
      <c r="F41" s="275"/>
      <c r="G41" s="275"/>
      <c r="H41" s="92" t="s">
        <v>55</v>
      </c>
    </row>
    <row r="42" spans="1:8" x14ac:dyDescent="0.2">
      <c r="A42" s="182"/>
      <c r="B42" s="275"/>
      <c r="C42" s="275"/>
      <c r="D42" s="275"/>
      <c r="E42" s="275"/>
      <c r="F42" s="275"/>
      <c r="G42" s="275"/>
      <c r="H42" s="92" t="s">
        <v>55</v>
      </c>
    </row>
    <row r="43" spans="1:8" x14ac:dyDescent="0.2">
      <c r="A43" s="182"/>
      <c r="B43" s="275"/>
      <c r="C43" s="275"/>
      <c r="D43" s="275"/>
      <c r="E43" s="275"/>
      <c r="F43" s="275"/>
      <c r="G43" s="275"/>
      <c r="H43" s="92" t="s">
        <v>55</v>
      </c>
    </row>
    <row r="44" spans="1:8" x14ac:dyDescent="0.2">
      <c r="A44" s="182"/>
      <c r="B44" s="275"/>
      <c r="C44" s="275"/>
      <c r="D44" s="275"/>
      <c r="E44" s="275"/>
      <c r="F44" s="275"/>
      <c r="G44" s="275"/>
      <c r="H44" s="92" t="s">
        <v>55</v>
      </c>
    </row>
    <row r="45" spans="1:8" ht="0.75" customHeight="1" x14ac:dyDescent="0.2">
      <c r="A45" s="182"/>
      <c r="B45" s="275"/>
      <c r="C45" s="275"/>
      <c r="D45" s="275"/>
      <c r="E45" s="275"/>
      <c r="F45" s="275"/>
      <c r="G45" s="275"/>
      <c r="H45" s="92" t="s">
        <v>55</v>
      </c>
    </row>
    <row r="46" spans="1:8" x14ac:dyDescent="0.2">
      <c r="B46" s="270"/>
      <c r="C46" s="270"/>
      <c r="D46" s="270"/>
      <c r="E46" s="270"/>
      <c r="F46" s="270"/>
      <c r="G46" s="270"/>
    </row>
    <row r="47" spans="1:8" x14ac:dyDescent="0.2">
      <c r="B47" s="270"/>
      <c r="C47" s="270"/>
      <c r="D47" s="270"/>
      <c r="E47" s="270"/>
      <c r="F47" s="270"/>
      <c r="G47" s="270"/>
    </row>
    <row r="48" spans="1:8" x14ac:dyDescent="0.2">
      <c r="B48" s="270"/>
      <c r="C48" s="270"/>
      <c r="D48" s="270"/>
      <c r="E48" s="270"/>
      <c r="F48" s="270"/>
      <c r="G48" s="270"/>
    </row>
    <row r="49" spans="2:7" x14ac:dyDescent="0.2">
      <c r="B49" s="270"/>
      <c r="C49" s="270"/>
      <c r="D49" s="270"/>
      <c r="E49" s="270"/>
      <c r="F49" s="270"/>
      <c r="G49" s="270"/>
    </row>
    <row r="50" spans="2:7" x14ac:dyDescent="0.2">
      <c r="B50" s="270"/>
      <c r="C50" s="270"/>
      <c r="D50" s="270"/>
      <c r="E50" s="270"/>
      <c r="F50" s="270"/>
      <c r="G50" s="270"/>
    </row>
    <row r="51" spans="2:7" x14ac:dyDescent="0.2">
      <c r="B51" s="270"/>
      <c r="C51" s="270"/>
      <c r="D51" s="270"/>
      <c r="E51" s="270"/>
      <c r="F51" s="270"/>
      <c r="G51" s="270"/>
    </row>
    <row r="52" spans="2:7" x14ac:dyDescent="0.2">
      <c r="B52" s="270"/>
      <c r="C52" s="270"/>
      <c r="D52" s="270"/>
      <c r="E52" s="270"/>
      <c r="F52" s="270"/>
      <c r="G52" s="270"/>
    </row>
    <row r="53" spans="2:7" x14ac:dyDescent="0.2">
      <c r="B53" s="270"/>
      <c r="C53" s="270"/>
      <c r="D53" s="270"/>
      <c r="E53" s="270"/>
      <c r="F53" s="270"/>
      <c r="G53" s="270"/>
    </row>
    <row r="54" spans="2:7" x14ac:dyDescent="0.2">
      <c r="B54" s="270"/>
      <c r="C54" s="270"/>
      <c r="D54" s="270"/>
      <c r="E54" s="270"/>
      <c r="F54" s="270"/>
      <c r="G54" s="270"/>
    </row>
    <row r="55" spans="2:7" x14ac:dyDescent="0.2">
      <c r="B55" s="270"/>
      <c r="C55" s="270"/>
      <c r="D55" s="270"/>
      <c r="E55" s="270"/>
      <c r="F55" s="270"/>
      <c r="G55" s="270"/>
    </row>
  </sheetData>
  <mergeCells count="22">
    <mergeCell ref="B55:G55"/>
    <mergeCell ref="F30:G30"/>
    <mergeCell ref="B46:G46"/>
    <mergeCell ref="B47:G47"/>
    <mergeCell ref="B48:G48"/>
    <mergeCell ref="B49:G49"/>
    <mergeCell ref="F31:G31"/>
    <mergeCell ref="F32:G32"/>
    <mergeCell ref="F33:G33"/>
    <mergeCell ref="B53:G53"/>
    <mergeCell ref="B54:G54"/>
    <mergeCell ref="B50:G50"/>
    <mergeCell ref="F34:G34"/>
    <mergeCell ref="B51:G51"/>
    <mergeCell ref="B37:G45"/>
    <mergeCell ref="B52:G52"/>
    <mergeCell ref="A23:B23"/>
    <mergeCell ref="C8:E8"/>
    <mergeCell ref="C9:E9"/>
    <mergeCell ref="C10:E10"/>
    <mergeCell ref="C11:E11"/>
    <mergeCell ref="C12:E12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&amp;LZpracováno programem BUILDpower,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21"/>
  <sheetViews>
    <sheetView view="pageBreakPreview" zoomScaleNormal="100" zoomScaleSheetLayoutView="110" workbookViewId="0">
      <selection activeCell="E7" sqref="E7"/>
    </sheetView>
  </sheetViews>
  <sheetFormatPr defaultRowHeight="12.75" x14ac:dyDescent="0.2"/>
  <cols>
    <col min="1" max="1" width="6.140625" customWidth="1"/>
    <col min="3" max="3" width="1.5703125" customWidth="1"/>
    <col min="10" max="10" width="7.28515625" customWidth="1"/>
    <col min="11" max="11" width="8.85546875" customWidth="1"/>
    <col min="12" max="12" width="8.7109375" customWidth="1"/>
    <col min="13" max="13" width="8.140625" customWidth="1"/>
    <col min="14" max="14" width="15.7109375" customWidth="1"/>
    <col min="15" max="15" width="13.140625" customWidth="1"/>
    <col min="17" max="17" width="15.42578125" customWidth="1"/>
  </cols>
  <sheetData>
    <row r="3" spans="1:17" ht="28.5" customHeight="1" x14ac:dyDescent="0.2">
      <c r="B3" s="70" t="str">
        <f>'Krycí list'!A1</f>
        <v>POLOŽKOVÝ SOUPIS PRACÍ S VÝKAZEM VÝMĚR</v>
      </c>
    </row>
    <row r="4" spans="1:17" ht="15.75" x14ac:dyDescent="0.25">
      <c r="B4" s="64" t="s">
        <v>94</v>
      </c>
      <c r="C4" s="65"/>
      <c r="D4" s="278" t="str">
        <f>'Krycí list'!C6</f>
        <v>SŠ POLYTECHNICKÁ BRNO, JÍLOVÁ 36g, 639 00 BRNO</v>
      </c>
      <c r="E4" s="278"/>
      <c r="F4" s="278"/>
      <c r="G4" s="278"/>
      <c r="H4" s="278"/>
      <c r="I4" s="278"/>
      <c r="J4" s="278"/>
    </row>
    <row r="5" spans="1:17" ht="15.75" x14ac:dyDescent="0.25">
      <c r="B5" s="66" t="s">
        <v>95</v>
      </c>
      <c r="C5" s="67"/>
      <c r="D5" s="278" t="str">
        <f>'Krycí list'!C5</f>
        <v>SO 001</v>
      </c>
      <c r="E5" s="278"/>
      <c r="F5" s="278"/>
      <c r="G5" s="278"/>
      <c r="H5" s="278"/>
      <c r="I5" s="278"/>
      <c r="J5" s="278"/>
    </row>
    <row r="6" spans="1:17" ht="15.75" x14ac:dyDescent="0.25">
      <c r="B6" s="68" t="s">
        <v>92</v>
      </c>
      <c r="C6" s="69"/>
      <c r="D6" s="278" t="s">
        <v>5</v>
      </c>
      <c r="E6" s="278"/>
      <c r="F6" s="278"/>
      <c r="G6" s="278"/>
      <c r="H6" s="278"/>
      <c r="I6" s="278"/>
      <c r="J6" s="278"/>
    </row>
    <row r="8" spans="1:17" ht="25.5" x14ac:dyDescent="0.2">
      <c r="A8" s="77" t="s">
        <v>101</v>
      </c>
      <c r="B8" s="279" t="s">
        <v>99</v>
      </c>
      <c r="C8" s="280"/>
      <c r="D8" s="280"/>
      <c r="E8" s="280"/>
      <c r="F8" s="280"/>
      <c r="G8" s="280"/>
      <c r="H8" s="280"/>
      <c r="I8" s="280"/>
      <c r="J8" s="281"/>
      <c r="K8" s="87" t="s">
        <v>84</v>
      </c>
      <c r="L8" s="87" t="s">
        <v>86</v>
      </c>
      <c r="M8" s="87" t="s">
        <v>90</v>
      </c>
      <c r="N8" s="89" t="s">
        <v>58</v>
      </c>
      <c r="O8" s="88" t="s">
        <v>4</v>
      </c>
    </row>
    <row r="9" spans="1:17" x14ac:dyDescent="0.2">
      <c r="B9" s="80"/>
      <c r="C9" s="15"/>
      <c r="D9" s="15"/>
      <c r="E9" s="15"/>
      <c r="F9" s="15"/>
      <c r="G9" s="15"/>
      <c r="H9" s="15"/>
      <c r="I9" s="15"/>
      <c r="J9" s="15"/>
    </row>
    <row r="10" spans="1:17" x14ac:dyDescent="0.2">
      <c r="A10" s="71"/>
      <c r="B10" s="276" t="s">
        <v>122</v>
      </c>
      <c r="C10" s="277"/>
      <c r="D10" s="277"/>
      <c r="E10" s="277"/>
      <c r="F10" s="277"/>
      <c r="G10" s="277"/>
      <c r="H10" s="277"/>
      <c r="I10" s="277"/>
      <c r="J10" s="277"/>
      <c r="K10" s="74">
        <f>'List HRN_výchozí'!S11+'List HRN_výchozí'!S46+'List HRN_výchozí'!S55</f>
        <v>0</v>
      </c>
      <c r="L10" s="74">
        <f>'List HRN_výchozí'!U11+'List HRN_výchozí'!U46+'List HRN_výchozí'!U55</f>
        <v>0</v>
      </c>
      <c r="M10" s="74">
        <v>0</v>
      </c>
      <c r="N10" s="74">
        <f>VRN!U8</f>
        <v>0</v>
      </c>
      <c r="O10" s="74">
        <f>K10+L10+M10+N10</f>
        <v>0</v>
      </c>
    </row>
    <row r="11" spans="1:17" x14ac:dyDescent="0.2">
      <c r="A11" s="77"/>
      <c r="B11" s="276"/>
      <c r="C11" s="277"/>
      <c r="D11" s="277"/>
      <c r="E11" s="277"/>
      <c r="F11" s="277"/>
      <c r="G11" s="277"/>
      <c r="H11" s="277"/>
      <c r="I11" s="277"/>
      <c r="J11" s="277"/>
      <c r="K11" s="74"/>
      <c r="L11" s="74"/>
      <c r="M11" s="74"/>
      <c r="N11" s="74"/>
      <c r="O11" s="74"/>
    </row>
    <row r="12" spans="1:17" x14ac:dyDescent="0.2">
      <c r="A12" s="77"/>
      <c r="B12" s="276"/>
      <c r="C12" s="277"/>
      <c r="D12" s="277"/>
      <c r="E12" s="277"/>
      <c r="F12" s="277"/>
      <c r="G12" s="277"/>
      <c r="H12" s="277"/>
      <c r="I12" s="277"/>
      <c r="J12" s="277"/>
      <c r="K12" s="74"/>
      <c r="L12" s="74"/>
      <c r="M12" s="74"/>
      <c r="N12" s="74"/>
      <c r="O12" s="74"/>
    </row>
    <row r="13" spans="1:17" x14ac:dyDescent="0.2">
      <c r="A13" s="77"/>
      <c r="B13" s="276"/>
      <c r="C13" s="277"/>
      <c r="D13" s="277"/>
      <c r="E13" s="277"/>
      <c r="F13" s="277"/>
      <c r="G13" s="277"/>
      <c r="H13" s="277"/>
      <c r="I13" s="277"/>
      <c r="J13" s="277"/>
      <c r="K13" s="74"/>
      <c r="L13" s="74"/>
      <c r="M13" s="74"/>
      <c r="N13" s="74"/>
      <c r="O13" s="74"/>
    </row>
    <row r="14" spans="1:17" x14ac:dyDescent="0.2">
      <c r="A14" s="77"/>
      <c r="B14" s="276"/>
      <c r="C14" s="277"/>
      <c r="D14" s="277"/>
      <c r="E14" s="277"/>
      <c r="F14" s="277"/>
      <c r="G14" s="277"/>
      <c r="H14" s="277"/>
      <c r="I14" s="277"/>
      <c r="J14" s="277"/>
      <c r="K14" s="74"/>
      <c r="L14" s="74"/>
      <c r="M14" s="74"/>
      <c r="N14" s="74"/>
      <c r="O14" s="74"/>
      <c r="Q14" s="187"/>
    </row>
    <row r="15" spans="1:17" x14ac:dyDescent="0.2">
      <c r="A15" s="77"/>
      <c r="B15" s="276"/>
      <c r="C15" s="277"/>
      <c r="D15" s="277"/>
      <c r="E15" s="277"/>
      <c r="F15" s="277"/>
      <c r="G15" s="277"/>
      <c r="H15" s="277"/>
      <c r="I15" s="277"/>
      <c r="J15" s="277"/>
      <c r="K15" s="74"/>
      <c r="L15" s="74"/>
      <c r="M15" s="74"/>
      <c r="N15" s="74"/>
      <c r="O15" s="74"/>
    </row>
    <row r="16" spans="1:17" x14ac:dyDescent="0.2">
      <c r="A16" s="77"/>
      <c r="B16" s="276"/>
      <c r="C16" s="277"/>
      <c r="D16" s="277"/>
      <c r="E16" s="277"/>
      <c r="F16" s="277"/>
      <c r="G16" s="277"/>
      <c r="H16" s="277"/>
      <c r="I16" s="277"/>
      <c r="J16" s="277"/>
      <c r="K16" s="74"/>
      <c r="L16" s="74"/>
      <c r="M16" s="74"/>
      <c r="N16" s="74"/>
      <c r="O16" s="74"/>
    </row>
    <row r="17" spans="1:17" x14ac:dyDescent="0.2">
      <c r="A17" s="77"/>
      <c r="B17" s="276"/>
      <c r="C17" s="277"/>
      <c r="D17" s="277"/>
      <c r="E17" s="277"/>
      <c r="F17" s="277"/>
      <c r="G17" s="277"/>
      <c r="H17" s="277"/>
      <c r="I17" s="277"/>
      <c r="J17" s="277"/>
      <c r="K17" s="74"/>
      <c r="L17" s="74"/>
      <c r="M17" s="74"/>
      <c r="N17" s="74"/>
      <c r="O17" s="74"/>
    </row>
    <row r="18" spans="1:17" x14ac:dyDescent="0.2">
      <c r="A18" s="77"/>
      <c r="B18" s="276"/>
      <c r="C18" s="277"/>
      <c r="D18" s="277"/>
      <c r="E18" s="277"/>
      <c r="F18" s="277"/>
      <c r="G18" s="277"/>
      <c r="H18" s="277"/>
      <c r="I18" s="277"/>
      <c r="J18" s="277"/>
      <c r="K18" s="74"/>
      <c r="L18" s="74"/>
      <c r="M18" s="74"/>
      <c r="N18" s="74"/>
      <c r="O18" s="74"/>
    </row>
    <row r="19" spans="1:17" x14ac:dyDescent="0.2">
      <c r="A19" s="77"/>
      <c r="B19" s="276"/>
      <c r="C19" s="277"/>
      <c r="D19" s="277"/>
      <c r="E19" s="277"/>
      <c r="F19" s="277"/>
      <c r="G19" s="277"/>
      <c r="H19" s="277"/>
      <c r="I19" s="277"/>
      <c r="J19" s="277"/>
      <c r="K19" s="74"/>
      <c r="L19" s="74"/>
      <c r="M19" s="74"/>
      <c r="N19" s="74"/>
      <c r="O19" s="74"/>
    </row>
    <row r="21" spans="1:17" x14ac:dyDescent="0.2">
      <c r="B21" s="277" t="s">
        <v>6</v>
      </c>
      <c r="C21" s="277"/>
      <c r="D21" s="277"/>
      <c r="E21" s="277"/>
      <c r="F21" s="277"/>
      <c r="G21" s="277"/>
      <c r="H21" s="277"/>
      <c r="I21" s="277"/>
      <c r="J21" s="277"/>
      <c r="K21" s="74">
        <f>SUM(K10:K20)</f>
        <v>0</v>
      </c>
      <c r="L21" s="74">
        <f>SUM(L10:L20)</f>
        <v>0</v>
      </c>
      <c r="M21" s="74">
        <f>SUM(M10:M20)</f>
        <v>0</v>
      </c>
      <c r="N21" s="74">
        <f>SUM(N10:N20)</f>
        <v>0</v>
      </c>
      <c r="O21" s="74">
        <f>SUM(O10:O20)</f>
        <v>0</v>
      </c>
      <c r="Q21" s="187"/>
    </row>
  </sheetData>
  <mergeCells count="15">
    <mergeCell ref="B21:J21"/>
    <mergeCell ref="B14:J14"/>
    <mergeCell ref="B15:J15"/>
    <mergeCell ref="B16:J16"/>
    <mergeCell ref="B17:J17"/>
    <mergeCell ref="B18:J18"/>
    <mergeCell ref="B19:J19"/>
    <mergeCell ref="B12:J12"/>
    <mergeCell ref="B13:J13"/>
    <mergeCell ref="D4:J4"/>
    <mergeCell ref="D5:J5"/>
    <mergeCell ref="D6:J6"/>
    <mergeCell ref="B8:J8"/>
    <mergeCell ref="B10:J10"/>
    <mergeCell ref="B11:J11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scale="9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80"/>
  <sheetViews>
    <sheetView view="pageBreakPreview" topLeftCell="C4" zoomScale="90" zoomScaleNormal="100" zoomScaleSheetLayoutView="90" workbookViewId="0">
      <selection activeCell="W73" sqref="W73"/>
    </sheetView>
  </sheetViews>
  <sheetFormatPr defaultRowHeight="12.75" x14ac:dyDescent="0.2"/>
  <cols>
    <col min="1" max="1" width="6.7109375" customWidth="1"/>
    <col min="2" max="2" width="17" bestFit="1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4" width="1.85546875" customWidth="1"/>
    <col min="15" max="15" width="14.7109375" customWidth="1"/>
    <col min="16" max="16" width="8.85546875" customWidth="1"/>
    <col min="17" max="17" width="4.140625" customWidth="1"/>
    <col min="18" max="18" width="9.140625" customWidth="1"/>
    <col min="19" max="19" width="15.7109375" customWidth="1"/>
    <col min="20" max="20" width="7.7109375" customWidth="1"/>
    <col min="21" max="21" width="15.7109375" customWidth="1"/>
    <col min="22" max="22" width="17.42578125" customWidth="1"/>
    <col min="23" max="23" width="4.7109375" customWidth="1"/>
    <col min="24" max="25" width="12.7109375" customWidth="1"/>
    <col min="27" max="27" width="14.7109375" bestFit="1" customWidth="1"/>
    <col min="28" max="28" width="12.7109375" bestFit="1" customWidth="1"/>
    <col min="29" max="29" width="10.42578125" customWidth="1"/>
  </cols>
  <sheetData>
    <row r="1" spans="1:32" ht="28.5" customHeight="1" x14ac:dyDescent="0.2">
      <c r="C1" s="70" t="str">
        <f>'Krycí list'!A1</f>
        <v>POLOŽKOVÝ SOUPIS PRACÍ S VÝKAZEM VÝMĚR</v>
      </c>
    </row>
    <row r="2" spans="1:32" ht="15.75" x14ac:dyDescent="0.25">
      <c r="C2" s="64" t="s">
        <v>94</v>
      </c>
      <c r="D2" s="65"/>
      <c r="E2" s="296" t="str">
        <f>'Krycí list'!C6</f>
        <v>SŠ POLYTECHNICKÁ BRNO, JÍLOVÁ 36g, 639 00 BRNO</v>
      </c>
      <c r="F2" s="297"/>
      <c r="G2" s="297"/>
      <c r="H2" s="297"/>
      <c r="I2" s="297"/>
      <c r="J2" s="297"/>
      <c r="K2" s="297"/>
      <c r="L2" s="297"/>
      <c r="M2" s="297"/>
      <c r="N2" s="298"/>
      <c r="O2" s="213"/>
    </row>
    <row r="3" spans="1:32" ht="15.75" x14ac:dyDescent="0.25">
      <c r="C3" s="66" t="s">
        <v>95</v>
      </c>
      <c r="D3" s="67"/>
      <c r="E3" s="296" t="str">
        <f>'Krycí list'!C5</f>
        <v>SO 001</v>
      </c>
      <c r="F3" s="297"/>
      <c r="G3" s="297"/>
      <c r="H3" s="297"/>
      <c r="I3" s="297"/>
      <c r="J3" s="297"/>
      <c r="K3" s="297"/>
      <c r="L3" s="297"/>
      <c r="M3" s="297"/>
      <c r="N3" s="298"/>
      <c r="O3" s="213"/>
    </row>
    <row r="4" spans="1:32" ht="15.75" x14ac:dyDescent="0.25">
      <c r="C4" s="68" t="s">
        <v>92</v>
      </c>
      <c r="D4" s="69"/>
      <c r="E4" s="299" t="s">
        <v>108</v>
      </c>
      <c r="F4" s="300"/>
      <c r="G4" s="300"/>
      <c r="H4" s="300"/>
      <c r="I4" s="300"/>
      <c r="J4" s="300"/>
      <c r="K4" s="300"/>
      <c r="L4" s="300"/>
      <c r="M4" s="300"/>
      <c r="N4" s="301"/>
      <c r="O4" s="213"/>
    </row>
    <row r="5" spans="1:32" ht="15.75" customHeight="1" x14ac:dyDescent="0.2">
      <c r="R5" s="309"/>
      <c r="S5" s="309"/>
      <c r="T5" s="14"/>
      <c r="U5" s="14"/>
      <c r="V5" s="240"/>
      <c r="W5" s="15"/>
      <c r="X5" s="15"/>
      <c r="Y5" s="15"/>
      <c r="Z5" s="15"/>
      <c r="AA5" s="15"/>
      <c r="AB5" s="15"/>
      <c r="AC5" s="15"/>
      <c r="AD5" s="15"/>
      <c r="AE5" s="15"/>
      <c r="AF5" s="15"/>
    </row>
    <row r="6" spans="1:32" x14ac:dyDescent="0.2">
      <c r="A6" s="314" t="s">
        <v>101</v>
      </c>
      <c r="B6" s="50" t="s">
        <v>0</v>
      </c>
      <c r="C6" s="279" t="s">
        <v>99</v>
      </c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1"/>
      <c r="O6" s="212" t="s">
        <v>105</v>
      </c>
      <c r="P6" s="71" t="s">
        <v>88</v>
      </c>
      <c r="Q6" s="71" t="s">
        <v>83</v>
      </c>
      <c r="R6" s="72" t="s">
        <v>84</v>
      </c>
      <c r="S6" s="72" t="s">
        <v>85</v>
      </c>
      <c r="T6" s="72" t="s">
        <v>86</v>
      </c>
      <c r="U6" s="79" t="s">
        <v>87</v>
      </c>
      <c r="V6" s="241"/>
      <c r="W6" s="15"/>
      <c r="X6" s="242"/>
      <c r="Y6" s="242"/>
      <c r="Z6" s="15"/>
      <c r="AA6" s="15"/>
      <c r="AB6" s="15"/>
      <c r="AC6" s="15"/>
      <c r="AD6" s="15"/>
      <c r="AE6" s="15"/>
      <c r="AF6" s="15"/>
    </row>
    <row r="7" spans="1:32" x14ac:dyDescent="0.2">
      <c r="A7" s="315"/>
      <c r="B7" s="197" t="s">
        <v>97</v>
      </c>
      <c r="C7" s="79" t="s">
        <v>98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78"/>
      <c r="O7" s="15"/>
      <c r="V7" s="207"/>
      <c r="W7" s="15"/>
      <c r="X7" s="242"/>
      <c r="Y7" s="242"/>
      <c r="Z7" s="15"/>
      <c r="AA7" s="15"/>
      <c r="AB7" s="15"/>
      <c r="AC7" s="15"/>
      <c r="AD7" s="15"/>
      <c r="AE7" s="15"/>
      <c r="AF7" s="15"/>
    </row>
    <row r="8" spans="1:32" x14ac:dyDescent="0.2">
      <c r="A8" s="316"/>
      <c r="B8" s="195"/>
      <c r="C8" s="303" t="s">
        <v>104</v>
      </c>
      <c r="D8" s="304"/>
      <c r="E8" s="304"/>
      <c r="F8" s="304"/>
      <c r="G8" s="304"/>
      <c r="H8" s="304"/>
      <c r="I8" s="304"/>
      <c r="J8" s="304"/>
      <c r="K8" s="304"/>
      <c r="L8" s="304"/>
      <c r="M8" s="304"/>
      <c r="N8" s="305"/>
      <c r="O8" s="214"/>
      <c r="V8" s="207"/>
      <c r="W8" s="15"/>
      <c r="X8" s="243"/>
      <c r="Y8" s="243"/>
      <c r="Z8" s="15"/>
      <c r="AA8" s="15"/>
      <c r="AB8" s="15"/>
      <c r="AC8" s="15"/>
      <c r="AD8" s="15"/>
      <c r="AE8" s="15"/>
      <c r="AF8" s="15"/>
    </row>
    <row r="9" spans="1:32" s="52" customFormat="1" ht="25.5" x14ac:dyDescent="0.35">
      <c r="D9" s="67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213"/>
      <c r="P9" s="67"/>
      <c r="Q9" s="67"/>
      <c r="V9" s="67"/>
      <c r="W9" s="67"/>
      <c r="X9" s="244"/>
      <c r="Y9" s="67"/>
      <c r="Z9" s="67"/>
      <c r="AA9" s="67"/>
      <c r="AB9" s="67"/>
      <c r="AC9" s="67"/>
      <c r="AD9" s="67"/>
      <c r="AE9" s="67"/>
      <c r="AF9" s="67"/>
    </row>
    <row r="10" spans="1:32" s="52" customFormat="1" ht="15.75" x14ac:dyDescent="0.25">
      <c r="A10" s="53"/>
      <c r="B10" s="53"/>
      <c r="C10" s="54" t="s">
        <v>2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6"/>
      <c r="O10" s="189"/>
      <c r="P10" s="53"/>
      <c r="Q10" s="53"/>
      <c r="R10" s="53"/>
      <c r="S10" s="53"/>
      <c r="T10" s="53"/>
      <c r="U10" s="237">
        <f>S11+U11</f>
        <v>0</v>
      </c>
      <c r="V10" s="81"/>
      <c r="W10" s="67"/>
      <c r="X10" s="245"/>
      <c r="Y10" s="67"/>
      <c r="Z10" s="67"/>
      <c r="AA10" s="67"/>
      <c r="AB10" s="67"/>
      <c r="AC10" s="67"/>
      <c r="AD10" s="67"/>
      <c r="AE10" s="67"/>
      <c r="AF10" s="67"/>
    </row>
    <row r="11" spans="1:32" s="52" customFormat="1" ht="15" x14ac:dyDescent="0.2">
      <c r="A11" s="53"/>
      <c r="B11" s="53"/>
      <c r="C11" s="198"/>
      <c r="D11" s="19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3"/>
      <c r="Q11" s="53"/>
      <c r="R11" s="53"/>
      <c r="S11" s="49">
        <f>SUM(S12:S44)</f>
        <v>0</v>
      </c>
      <c r="T11" s="53"/>
      <c r="U11" s="49">
        <f>SUM(U12:U44)</f>
        <v>0</v>
      </c>
      <c r="V11" s="191"/>
      <c r="W11" s="67"/>
      <c r="X11" s="67"/>
      <c r="Y11" s="67"/>
      <c r="Z11" s="67"/>
      <c r="AA11" s="246"/>
      <c r="AB11" s="246"/>
      <c r="AC11" s="67"/>
      <c r="AD11" s="67"/>
      <c r="AE11" s="67"/>
      <c r="AF11" s="67"/>
    </row>
    <row r="12" spans="1:32" x14ac:dyDescent="0.2">
      <c r="A12" s="82"/>
      <c r="B12" s="15"/>
      <c r="C12" s="211" t="s">
        <v>106</v>
      </c>
      <c r="D12" s="45"/>
      <c r="E12" s="44"/>
      <c r="F12" s="45"/>
      <c r="G12" s="44"/>
      <c r="H12" s="45"/>
      <c r="I12" s="44"/>
      <c r="J12" s="45"/>
      <c r="K12" s="44"/>
      <c r="L12" s="45"/>
      <c r="M12" s="44"/>
      <c r="N12" s="45"/>
      <c r="O12" s="4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247"/>
      <c r="AA12" s="15"/>
      <c r="AB12" s="15"/>
      <c r="AC12" s="15"/>
      <c r="AD12" s="15"/>
      <c r="AE12" s="15"/>
      <c r="AF12" s="15"/>
    </row>
    <row r="13" spans="1:32" ht="11.25" customHeight="1" x14ac:dyDescent="0.2">
      <c r="A13" s="282">
        <v>1</v>
      </c>
      <c r="B13" s="222"/>
      <c r="C13" s="291" t="s">
        <v>131</v>
      </c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7"/>
      <c r="O13" s="220" t="s">
        <v>93</v>
      </c>
      <c r="P13" s="73">
        <f>D14+F14+H14+J14+L14+N14</f>
        <v>1</v>
      </c>
      <c r="Q13" s="71" t="s">
        <v>77</v>
      </c>
      <c r="R13" s="84">
        <f>ROUND(X13*DOD_SK,2)</f>
        <v>0</v>
      </c>
      <c r="S13" s="74">
        <f>P13*R13</f>
        <v>0</v>
      </c>
      <c r="T13" s="75">
        <f>ROUND(Y13*MONT_SK,2)</f>
        <v>0</v>
      </c>
      <c r="U13" s="238">
        <f>P13*T13</f>
        <v>0</v>
      </c>
      <c r="V13" s="248"/>
      <c r="W13" s="210"/>
      <c r="X13" s="249"/>
      <c r="Y13" s="249"/>
      <c r="Z13" s="250"/>
      <c r="AA13" s="15"/>
      <c r="AB13" s="15"/>
      <c r="AC13" s="15"/>
      <c r="AD13" s="15"/>
      <c r="AE13" s="15"/>
      <c r="AF13" s="15"/>
    </row>
    <row r="14" spans="1:32" x14ac:dyDescent="0.2">
      <c r="A14" s="283"/>
      <c r="B14" s="223"/>
      <c r="C14" s="193" t="s">
        <v>78</v>
      </c>
      <c r="D14" s="45">
        <v>0</v>
      </c>
      <c r="E14" s="44" t="s">
        <v>79</v>
      </c>
      <c r="F14" s="45">
        <v>1</v>
      </c>
      <c r="G14" s="44" t="s">
        <v>80</v>
      </c>
      <c r="H14" s="45">
        <v>0</v>
      </c>
      <c r="I14" s="44" t="s">
        <v>81</v>
      </c>
      <c r="J14" s="45">
        <v>0</v>
      </c>
      <c r="K14" s="44" t="s">
        <v>82</v>
      </c>
      <c r="L14" s="45">
        <v>0</v>
      </c>
      <c r="M14" s="44"/>
      <c r="N14" s="194"/>
      <c r="O14" s="45"/>
      <c r="P14" s="15"/>
      <c r="Q14" s="15"/>
      <c r="R14" s="186"/>
      <c r="S14" s="15"/>
      <c r="T14" s="15"/>
      <c r="U14" s="15"/>
      <c r="V14" s="227"/>
      <c r="W14" s="15"/>
      <c r="X14" s="15"/>
      <c r="Y14" s="15"/>
      <c r="Z14" s="250"/>
      <c r="AA14" s="15"/>
      <c r="AB14" s="15"/>
      <c r="AC14" s="15"/>
      <c r="AD14" s="15"/>
      <c r="AE14" s="15"/>
      <c r="AF14" s="15"/>
    </row>
    <row r="15" spans="1:32" x14ac:dyDescent="0.2">
      <c r="A15" s="295"/>
      <c r="B15" s="224"/>
      <c r="C15" s="292" t="s">
        <v>129</v>
      </c>
      <c r="D15" s="293"/>
      <c r="E15" s="293"/>
      <c r="F15" s="293"/>
      <c r="G15" s="293"/>
      <c r="H15" s="293"/>
      <c r="I15" s="293"/>
      <c r="J15" s="293"/>
      <c r="K15" s="293"/>
      <c r="L15" s="293"/>
      <c r="M15" s="293"/>
      <c r="N15" s="294"/>
      <c r="O15" s="216"/>
      <c r="P15" s="15"/>
      <c r="Q15" s="15"/>
      <c r="R15" s="186"/>
      <c r="S15" s="15"/>
      <c r="T15" s="15"/>
      <c r="U15" s="15"/>
      <c r="V15" s="206"/>
      <c r="W15" s="15"/>
      <c r="X15" s="15"/>
      <c r="Y15" s="15"/>
      <c r="Z15" s="250"/>
      <c r="AA15" s="15"/>
      <c r="AB15" s="15"/>
      <c r="AC15" s="15"/>
      <c r="AD15" s="15"/>
      <c r="AE15" s="15"/>
      <c r="AF15" s="15"/>
    </row>
    <row r="16" spans="1:32" ht="11.25" customHeight="1" x14ac:dyDescent="0.2">
      <c r="A16" s="282">
        <v>2</v>
      </c>
      <c r="B16" s="222"/>
      <c r="C16" s="291" t="s">
        <v>110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7"/>
      <c r="O16" s="220" t="s">
        <v>93</v>
      </c>
      <c r="P16" s="73">
        <f>D17+F17+H17+J17+L17+N17</f>
        <v>1</v>
      </c>
      <c r="Q16" s="71" t="s">
        <v>77</v>
      </c>
      <c r="R16" s="84">
        <f>ROUND(X16*DOD_SK,2)</f>
        <v>0</v>
      </c>
      <c r="S16" s="74">
        <f>P16*R16</f>
        <v>0</v>
      </c>
      <c r="T16" s="75">
        <f>ROUND(Y16*MONT_SK,2)</f>
        <v>0</v>
      </c>
      <c r="U16" s="238">
        <f>P16*T16</f>
        <v>0</v>
      </c>
      <c r="V16" s="248"/>
      <c r="W16" s="210"/>
      <c r="X16" s="249"/>
      <c r="Y16" s="249"/>
      <c r="Z16" s="250"/>
      <c r="AA16" s="15"/>
      <c r="AB16" s="15"/>
      <c r="AC16" s="15"/>
      <c r="AD16" s="15"/>
      <c r="AE16" s="15"/>
      <c r="AF16" s="15"/>
    </row>
    <row r="17" spans="1:32" x14ac:dyDescent="0.2">
      <c r="A17" s="283"/>
      <c r="B17" s="223"/>
      <c r="C17" s="193" t="s">
        <v>78</v>
      </c>
      <c r="D17" s="45">
        <v>0</v>
      </c>
      <c r="E17" s="44" t="s">
        <v>79</v>
      </c>
      <c r="F17" s="45">
        <v>1</v>
      </c>
      <c r="G17" s="44" t="s">
        <v>80</v>
      </c>
      <c r="H17" s="45">
        <v>0</v>
      </c>
      <c r="I17" s="44" t="s">
        <v>81</v>
      </c>
      <c r="J17" s="45">
        <v>0</v>
      </c>
      <c r="K17" s="44" t="s">
        <v>82</v>
      </c>
      <c r="L17" s="45">
        <v>0</v>
      </c>
      <c r="M17" s="44"/>
      <c r="N17" s="194"/>
      <c r="O17" s="45"/>
      <c r="P17" s="15"/>
      <c r="Q17" s="15"/>
      <c r="R17" s="186"/>
      <c r="S17" s="15"/>
      <c r="T17" s="15"/>
      <c r="U17" s="15"/>
      <c r="V17" s="227"/>
      <c r="W17" s="15"/>
      <c r="X17" s="15"/>
      <c r="Y17" s="15"/>
      <c r="Z17" s="250"/>
      <c r="AA17" s="15"/>
      <c r="AB17" s="41"/>
      <c r="AC17" s="15"/>
      <c r="AD17" s="15"/>
      <c r="AE17" s="15"/>
      <c r="AF17" s="15"/>
    </row>
    <row r="18" spans="1:32" x14ac:dyDescent="0.2">
      <c r="A18" s="295"/>
      <c r="B18" s="224"/>
      <c r="C18" s="292"/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4"/>
      <c r="O18" s="216"/>
      <c r="P18" s="15"/>
      <c r="Q18" s="15"/>
      <c r="R18" s="186"/>
      <c r="S18" s="15"/>
      <c r="T18" s="15"/>
      <c r="U18" s="15"/>
      <c r="V18" s="206"/>
      <c r="W18" s="15"/>
      <c r="X18" s="15"/>
      <c r="Y18" s="15"/>
      <c r="Z18" s="250"/>
      <c r="AA18" s="15"/>
      <c r="AB18" s="41"/>
      <c r="AC18" s="15"/>
      <c r="AD18" s="15"/>
      <c r="AE18" s="15"/>
      <c r="AF18" s="15"/>
    </row>
    <row r="19" spans="1:32" ht="15" customHeight="1" x14ac:dyDescent="0.2">
      <c r="A19" s="282">
        <v>3</v>
      </c>
      <c r="B19" s="222"/>
      <c r="C19" s="291" t="s">
        <v>113</v>
      </c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7"/>
      <c r="O19" s="220" t="s">
        <v>93</v>
      </c>
      <c r="P19" s="73">
        <f>D20+F20+H20+J20+L20+N20</f>
        <v>1</v>
      </c>
      <c r="Q19" s="71" t="s">
        <v>77</v>
      </c>
      <c r="R19" s="76" t="s">
        <v>91</v>
      </c>
      <c r="S19" s="76" t="s">
        <v>91</v>
      </c>
      <c r="T19" s="76">
        <f>ROUND(Y19*MONT_SK,2)</f>
        <v>0</v>
      </c>
      <c r="U19" s="239">
        <f>P19*T19</f>
        <v>0</v>
      </c>
      <c r="V19" s="248"/>
      <c r="W19" s="210"/>
      <c r="X19" s="249"/>
      <c r="Y19" s="249"/>
      <c r="Z19" s="250"/>
      <c r="AA19" s="15"/>
      <c r="AB19" s="41"/>
      <c r="AC19" s="15"/>
      <c r="AD19" s="15"/>
      <c r="AE19" s="15"/>
      <c r="AF19" s="15"/>
    </row>
    <row r="20" spans="1:32" x14ac:dyDescent="0.2">
      <c r="A20" s="283"/>
      <c r="B20" s="223"/>
      <c r="C20" s="193" t="s">
        <v>78</v>
      </c>
      <c r="D20" s="45">
        <v>0</v>
      </c>
      <c r="E20" s="44" t="s">
        <v>79</v>
      </c>
      <c r="F20" s="45">
        <v>1</v>
      </c>
      <c r="G20" s="44" t="s">
        <v>80</v>
      </c>
      <c r="H20" s="45">
        <v>0</v>
      </c>
      <c r="I20" s="44" t="s">
        <v>81</v>
      </c>
      <c r="J20" s="45">
        <v>0</v>
      </c>
      <c r="K20" s="44" t="s">
        <v>82</v>
      </c>
      <c r="L20" s="45">
        <v>0</v>
      </c>
      <c r="M20" s="44"/>
      <c r="N20" s="194"/>
      <c r="O20" s="45"/>
      <c r="P20" s="15"/>
      <c r="Q20" s="15"/>
      <c r="R20" s="186"/>
      <c r="S20" s="15"/>
      <c r="T20" s="15"/>
      <c r="U20" s="15"/>
      <c r="V20" s="206"/>
      <c r="W20" s="15"/>
      <c r="X20" s="15"/>
      <c r="Y20" s="15"/>
      <c r="Z20" s="250"/>
      <c r="AA20" s="15"/>
      <c r="AB20" s="15"/>
      <c r="AC20" s="15"/>
      <c r="AD20" s="15"/>
      <c r="AE20" s="15"/>
      <c r="AF20" s="15"/>
    </row>
    <row r="21" spans="1:32" x14ac:dyDescent="0.2">
      <c r="A21" s="295"/>
      <c r="B21" s="224"/>
      <c r="C21" s="306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8"/>
      <c r="O21" s="216"/>
      <c r="P21" s="15"/>
      <c r="Q21" s="15"/>
      <c r="R21" s="186"/>
      <c r="S21" s="15"/>
      <c r="T21" s="15"/>
      <c r="U21" s="15"/>
      <c r="V21" s="206"/>
      <c r="W21" s="15"/>
      <c r="X21" s="15"/>
      <c r="Y21" s="15"/>
      <c r="Z21" s="250"/>
      <c r="AA21" s="15"/>
      <c r="AB21" s="15"/>
      <c r="AC21" s="15"/>
      <c r="AD21" s="15"/>
      <c r="AE21" s="15"/>
      <c r="AF21" s="15"/>
    </row>
    <row r="22" spans="1:32" ht="11.25" customHeight="1" x14ac:dyDescent="0.2">
      <c r="A22" s="282">
        <v>4</v>
      </c>
      <c r="B22" s="222"/>
      <c r="C22" s="291" t="s">
        <v>127</v>
      </c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7"/>
      <c r="O22" s="220" t="s">
        <v>93</v>
      </c>
      <c r="P22" s="73">
        <f>D23+F23+H23+J23+L23+N23</f>
        <v>1</v>
      </c>
      <c r="Q22" s="71" t="s">
        <v>77</v>
      </c>
      <c r="R22" s="84">
        <f>ROUND(X22*DOD_SK,2)</f>
        <v>0</v>
      </c>
      <c r="S22" s="74">
        <f>P22*R22</f>
        <v>0</v>
      </c>
      <c r="T22" s="75">
        <f>ROUND(Y22*MONT_SK,2)</f>
        <v>0</v>
      </c>
      <c r="U22" s="238">
        <f>P22*T22</f>
        <v>0</v>
      </c>
      <c r="V22" s="248"/>
      <c r="W22" s="210"/>
      <c r="X22" s="249"/>
      <c r="Y22" s="249"/>
      <c r="Z22" s="250"/>
      <c r="AA22" s="15"/>
      <c r="AB22" s="15"/>
      <c r="AC22" s="15"/>
      <c r="AD22" s="15"/>
      <c r="AE22" s="15"/>
      <c r="AF22" s="15"/>
    </row>
    <row r="23" spans="1:32" x14ac:dyDescent="0.2">
      <c r="A23" s="283"/>
      <c r="B23" s="223"/>
      <c r="C23" s="193" t="s">
        <v>78</v>
      </c>
      <c r="D23" s="45">
        <v>0</v>
      </c>
      <c r="E23" s="44" t="s">
        <v>79</v>
      </c>
      <c r="F23" s="45">
        <v>1</v>
      </c>
      <c r="G23" s="44" t="s">
        <v>80</v>
      </c>
      <c r="H23" s="45">
        <v>0</v>
      </c>
      <c r="I23" s="44" t="s">
        <v>81</v>
      </c>
      <c r="J23" s="45">
        <v>0</v>
      </c>
      <c r="K23" s="44" t="s">
        <v>82</v>
      </c>
      <c r="L23" s="45">
        <v>0</v>
      </c>
      <c r="M23" s="44"/>
      <c r="N23" s="194"/>
      <c r="O23" s="45"/>
      <c r="P23" s="15"/>
      <c r="Q23" s="15"/>
      <c r="R23" s="186"/>
      <c r="S23" s="15"/>
      <c r="T23" s="15"/>
      <c r="U23" s="15"/>
      <c r="V23" s="206"/>
      <c r="W23" s="15"/>
      <c r="X23" s="15"/>
      <c r="Y23" s="15"/>
      <c r="Z23" s="250"/>
      <c r="AA23" s="15"/>
      <c r="AB23" s="15"/>
      <c r="AC23" s="15"/>
      <c r="AD23" s="15"/>
      <c r="AE23" s="15"/>
      <c r="AF23" s="15"/>
    </row>
    <row r="24" spans="1:32" x14ac:dyDescent="0.2">
      <c r="A24" s="295"/>
      <c r="B24" s="224"/>
      <c r="C24" s="292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4"/>
      <c r="O24" s="216"/>
      <c r="P24" s="15"/>
      <c r="Q24" s="15"/>
      <c r="R24" s="186"/>
      <c r="S24" s="15"/>
      <c r="T24" s="15"/>
      <c r="U24" s="15"/>
      <c r="V24" s="206"/>
      <c r="W24" s="15"/>
      <c r="X24" s="15"/>
      <c r="Y24" s="15"/>
      <c r="Z24" s="250"/>
      <c r="AA24" s="15"/>
      <c r="AB24" s="15"/>
      <c r="AC24" s="15"/>
      <c r="AD24" s="15"/>
      <c r="AE24" s="15"/>
      <c r="AF24" s="15"/>
    </row>
    <row r="25" spans="1:32" ht="11.25" customHeight="1" x14ac:dyDescent="0.2">
      <c r="A25" s="282">
        <v>5</v>
      </c>
      <c r="B25" s="222"/>
      <c r="C25" s="291" t="s">
        <v>114</v>
      </c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7"/>
      <c r="O25" s="220" t="s">
        <v>93</v>
      </c>
      <c r="P25" s="73">
        <f>D26+F26+H26+J26+L26+N26</f>
        <v>1</v>
      </c>
      <c r="Q25" s="71" t="s">
        <v>77</v>
      </c>
      <c r="R25" s="76" t="s">
        <v>91</v>
      </c>
      <c r="S25" s="76" t="s">
        <v>91</v>
      </c>
      <c r="T25" s="75">
        <f>ROUND(Y25*MONT_SK,2)</f>
        <v>0</v>
      </c>
      <c r="U25" s="238">
        <f>P25*T25</f>
        <v>0</v>
      </c>
      <c r="V25" s="248"/>
      <c r="W25" s="210"/>
      <c r="X25" s="249"/>
      <c r="Y25" s="249"/>
      <c r="Z25" s="250"/>
      <c r="AA25" s="15"/>
      <c r="AB25" s="15"/>
      <c r="AC25" s="41"/>
      <c r="AD25" s="15"/>
      <c r="AE25" s="15"/>
      <c r="AF25" s="15"/>
    </row>
    <row r="26" spans="1:32" x14ac:dyDescent="0.2">
      <c r="A26" s="283"/>
      <c r="B26" s="223"/>
      <c r="C26" s="193" t="s">
        <v>78</v>
      </c>
      <c r="D26" s="45">
        <v>0</v>
      </c>
      <c r="E26" s="44" t="s">
        <v>79</v>
      </c>
      <c r="F26" s="45">
        <v>1</v>
      </c>
      <c r="G26" s="44" t="s">
        <v>80</v>
      </c>
      <c r="H26" s="45">
        <v>0</v>
      </c>
      <c r="I26" s="44" t="s">
        <v>81</v>
      </c>
      <c r="J26" s="45">
        <v>0</v>
      </c>
      <c r="K26" s="44" t="s">
        <v>82</v>
      </c>
      <c r="L26" s="45">
        <v>0</v>
      </c>
      <c r="M26" s="44"/>
      <c r="N26" s="194"/>
      <c r="O26" s="45"/>
      <c r="P26" s="15"/>
      <c r="Q26" s="15"/>
      <c r="R26" s="186"/>
      <c r="S26" s="15"/>
      <c r="T26" s="15"/>
      <c r="U26" s="15"/>
      <c r="V26" s="206"/>
      <c r="W26" s="15"/>
      <c r="X26" s="15"/>
      <c r="Y26" s="15"/>
      <c r="Z26" s="250"/>
      <c r="AA26" s="15"/>
      <c r="AB26" s="15"/>
      <c r="AC26" s="15"/>
      <c r="AD26" s="15"/>
      <c r="AE26" s="15"/>
      <c r="AF26" s="15"/>
    </row>
    <row r="27" spans="1:32" x14ac:dyDescent="0.2">
      <c r="A27" s="295"/>
      <c r="B27" s="224"/>
      <c r="C27" s="292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4"/>
      <c r="O27" s="216"/>
      <c r="P27" s="15"/>
      <c r="Q27" s="15"/>
      <c r="R27" s="186"/>
      <c r="S27" s="15"/>
      <c r="T27" s="15"/>
      <c r="U27" s="15"/>
      <c r="V27" s="206"/>
      <c r="W27" s="15"/>
      <c r="X27" s="15"/>
      <c r="Y27" s="15"/>
      <c r="Z27" s="250"/>
      <c r="AA27" s="15"/>
      <c r="AB27" s="15"/>
      <c r="AC27" s="15"/>
      <c r="AD27" s="15"/>
      <c r="AE27" s="15"/>
      <c r="AF27" s="15"/>
    </row>
    <row r="28" spans="1:32" ht="11.25" customHeight="1" x14ac:dyDescent="0.2">
      <c r="A28" s="282">
        <v>6</v>
      </c>
      <c r="B28" s="222"/>
      <c r="C28" s="291" t="s">
        <v>132</v>
      </c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7"/>
      <c r="O28" s="220" t="s">
        <v>93</v>
      </c>
      <c r="P28" s="73">
        <f>D29+F29+H29+J29+L29+N29</f>
        <v>2</v>
      </c>
      <c r="Q28" s="71" t="s">
        <v>77</v>
      </c>
      <c r="R28" s="84">
        <f>ROUND(X28*DOD_SK,2)</f>
        <v>0</v>
      </c>
      <c r="S28" s="74">
        <f>P28*R28</f>
        <v>0</v>
      </c>
      <c r="T28" s="75">
        <f>ROUND(Y28*MONT_SK,2)</f>
        <v>0</v>
      </c>
      <c r="U28" s="238">
        <f>P28*T28</f>
        <v>0</v>
      </c>
      <c r="V28" s="248"/>
      <c r="W28" s="210"/>
      <c r="X28" s="249"/>
      <c r="Y28" s="249"/>
      <c r="Z28" s="250"/>
      <c r="AA28" s="15"/>
      <c r="AB28" s="15"/>
      <c r="AC28" s="15"/>
      <c r="AD28" s="15"/>
      <c r="AE28" s="15"/>
      <c r="AF28" s="15"/>
    </row>
    <row r="29" spans="1:32" x14ac:dyDescent="0.2">
      <c r="A29" s="283"/>
      <c r="B29" s="223"/>
      <c r="C29" s="193" t="s">
        <v>78</v>
      </c>
      <c r="D29" s="45">
        <v>0</v>
      </c>
      <c r="E29" s="44" t="s">
        <v>79</v>
      </c>
      <c r="F29" s="45">
        <v>1</v>
      </c>
      <c r="G29" s="44" t="s">
        <v>80</v>
      </c>
      <c r="H29" s="45">
        <v>1</v>
      </c>
      <c r="I29" s="44" t="s">
        <v>81</v>
      </c>
      <c r="J29" s="45">
        <v>0</v>
      </c>
      <c r="K29" s="44" t="s">
        <v>82</v>
      </c>
      <c r="L29" s="45">
        <v>0</v>
      </c>
      <c r="M29" s="44"/>
      <c r="N29" s="194"/>
      <c r="O29" s="45"/>
      <c r="P29" s="15"/>
      <c r="Q29" s="15"/>
      <c r="R29" s="186"/>
      <c r="S29" s="15"/>
      <c r="T29" s="15"/>
      <c r="U29" s="15"/>
      <c r="V29" s="206"/>
      <c r="W29" s="15"/>
      <c r="X29" s="15"/>
      <c r="Y29" s="15"/>
      <c r="Z29" s="250"/>
      <c r="AA29" s="15"/>
      <c r="AB29" s="15"/>
      <c r="AC29" s="15"/>
      <c r="AD29" s="15"/>
      <c r="AE29" s="15"/>
      <c r="AF29" s="15"/>
    </row>
    <row r="30" spans="1:32" x14ac:dyDescent="0.2">
      <c r="A30" s="295"/>
      <c r="B30" s="224"/>
      <c r="C30" s="292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4"/>
      <c r="O30" s="216"/>
      <c r="P30" s="15"/>
      <c r="Q30" s="15"/>
      <c r="R30" s="186"/>
      <c r="S30" s="15"/>
      <c r="T30" s="15"/>
      <c r="U30" s="15"/>
      <c r="V30" s="206"/>
      <c r="W30" s="15"/>
      <c r="X30" s="15"/>
      <c r="Y30" s="15"/>
      <c r="Z30" s="250"/>
      <c r="AA30" s="15"/>
      <c r="AB30" s="15"/>
      <c r="AC30" s="15"/>
      <c r="AD30" s="15"/>
      <c r="AE30" s="15"/>
      <c r="AF30" s="15"/>
    </row>
    <row r="31" spans="1:32" x14ac:dyDescent="0.2">
      <c r="A31" s="82"/>
      <c r="B31" s="15"/>
      <c r="C31" s="211" t="s">
        <v>115</v>
      </c>
      <c r="D31" s="45"/>
      <c r="E31" s="44"/>
      <c r="F31" s="45"/>
      <c r="G31" s="44"/>
      <c r="H31" s="45"/>
      <c r="I31" s="44"/>
      <c r="J31" s="45"/>
      <c r="K31" s="44"/>
      <c r="L31" s="45"/>
      <c r="M31" s="44"/>
      <c r="N31" s="45"/>
      <c r="O31" s="4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247"/>
      <c r="AA31" s="15"/>
      <c r="AB31" s="15"/>
      <c r="AC31" s="15"/>
      <c r="AD31" s="15"/>
      <c r="AE31" s="15"/>
      <c r="AF31" s="15"/>
    </row>
    <row r="32" spans="1:32" ht="11.25" customHeight="1" x14ac:dyDescent="0.2">
      <c r="A32" s="282">
        <v>7</v>
      </c>
      <c r="B32" s="222"/>
      <c r="C32" s="291" t="s">
        <v>116</v>
      </c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7"/>
      <c r="O32" s="220" t="s">
        <v>93</v>
      </c>
      <c r="P32" s="73">
        <v>1</v>
      </c>
      <c r="Q32" s="71" t="s">
        <v>77</v>
      </c>
      <c r="R32" s="76" t="s">
        <v>91</v>
      </c>
      <c r="S32" s="76" t="s">
        <v>91</v>
      </c>
      <c r="T32" s="75">
        <f>ROUND(Y32*MONT_SK,2)</f>
        <v>0</v>
      </c>
      <c r="U32" s="238">
        <f>P32*T32</f>
        <v>0</v>
      </c>
      <c r="V32" s="248"/>
      <c r="W32" s="210"/>
      <c r="X32" s="249"/>
      <c r="Y32" s="249"/>
      <c r="Z32" s="250"/>
      <c r="AA32" s="15"/>
      <c r="AB32" s="15"/>
      <c r="AC32" s="15"/>
      <c r="AD32" s="15"/>
      <c r="AE32" s="15"/>
      <c r="AF32" s="15"/>
    </row>
    <row r="33" spans="1:32" x14ac:dyDescent="0.2">
      <c r="A33" s="283"/>
      <c r="B33" s="223"/>
      <c r="C33" s="193" t="s">
        <v>78</v>
      </c>
      <c r="D33" s="45">
        <v>0</v>
      </c>
      <c r="E33" s="44" t="s">
        <v>79</v>
      </c>
      <c r="F33" s="45">
        <v>1</v>
      </c>
      <c r="G33" s="44" t="s">
        <v>80</v>
      </c>
      <c r="H33" s="45">
        <v>0</v>
      </c>
      <c r="I33" s="44" t="s">
        <v>81</v>
      </c>
      <c r="J33" s="45">
        <v>0</v>
      </c>
      <c r="K33" s="44" t="s">
        <v>82</v>
      </c>
      <c r="L33" s="45">
        <v>0</v>
      </c>
      <c r="M33" s="44"/>
      <c r="N33" s="194"/>
      <c r="O33" s="45"/>
      <c r="P33" s="15"/>
      <c r="Q33" s="15"/>
      <c r="R33" s="186"/>
      <c r="S33" s="15"/>
      <c r="T33" s="15"/>
      <c r="U33" s="15"/>
      <c r="V33" s="206"/>
      <c r="W33" s="15"/>
      <c r="X33" s="15"/>
      <c r="Y33" s="15"/>
      <c r="Z33" s="250"/>
      <c r="AA33" s="15"/>
      <c r="AB33" s="15"/>
      <c r="AC33" s="15"/>
      <c r="AD33" s="15"/>
      <c r="AE33" s="15"/>
      <c r="AF33" s="15"/>
    </row>
    <row r="34" spans="1:32" x14ac:dyDescent="0.2">
      <c r="A34" s="295"/>
      <c r="B34" s="224"/>
      <c r="C34" s="292"/>
      <c r="D34" s="293"/>
      <c r="E34" s="293"/>
      <c r="F34" s="293"/>
      <c r="G34" s="293"/>
      <c r="H34" s="293"/>
      <c r="I34" s="293"/>
      <c r="J34" s="293"/>
      <c r="K34" s="293"/>
      <c r="L34" s="293"/>
      <c r="M34" s="293"/>
      <c r="N34" s="294"/>
      <c r="O34" s="216"/>
      <c r="P34" s="15"/>
      <c r="Q34" s="15"/>
      <c r="R34" s="186"/>
      <c r="S34" s="15"/>
      <c r="T34" s="15"/>
      <c r="U34" s="15"/>
      <c r="V34" s="206"/>
      <c r="W34" s="15"/>
      <c r="X34" s="15"/>
      <c r="Y34" s="15"/>
      <c r="Z34" s="250"/>
      <c r="AA34" s="15"/>
      <c r="AB34" s="15"/>
      <c r="AC34" s="15"/>
      <c r="AD34" s="15"/>
      <c r="AE34" s="15"/>
      <c r="AF34" s="15"/>
    </row>
    <row r="35" spans="1:32" ht="11.25" customHeight="1" x14ac:dyDescent="0.2">
      <c r="A35" s="282">
        <v>8</v>
      </c>
      <c r="B35" s="222"/>
      <c r="C35" s="291" t="s">
        <v>118</v>
      </c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7"/>
      <c r="O35" s="220" t="s">
        <v>93</v>
      </c>
      <c r="P35" s="73">
        <f>D36+F36+H36+J36+L36</f>
        <v>3</v>
      </c>
      <c r="Q35" s="71" t="s">
        <v>77</v>
      </c>
      <c r="R35" s="84">
        <f>ROUND(X35*DOD_SK,2)</f>
        <v>0</v>
      </c>
      <c r="S35" s="74">
        <f>P35*R35</f>
        <v>0</v>
      </c>
      <c r="T35" s="75">
        <f>ROUND(Y35*MONT_SK,2)</f>
        <v>0</v>
      </c>
      <c r="U35" s="238">
        <f>P35*T35</f>
        <v>0</v>
      </c>
      <c r="V35" s="248"/>
      <c r="W35" s="210"/>
      <c r="X35" s="249"/>
      <c r="Y35" s="249"/>
      <c r="Z35" s="250"/>
      <c r="AA35" s="15"/>
      <c r="AB35" s="15"/>
      <c r="AC35" s="15"/>
      <c r="AD35" s="15"/>
      <c r="AE35" s="15"/>
      <c r="AF35" s="15"/>
    </row>
    <row r="36" spans="1:32" x14ac:dyDescent="0.2">
      <c r="A36" s="283"/>
      <c r="B36" s="223"/>
      <c r="C36" s="193" t="s">
        <v>78</v>
      </c>
      <c r="D36" s="45">
        <v>0</v>
      </c>
      <c r="E36" s="44" t="s">
        <v>79</v>
      </c>
      <c r="F36" s="45">
        <v>3</v>
      </c>
      <c r="G36" s="44" t="s">
        <v>80</v>
      </c>
      <c r="H36" s="45">
        <v>0</v>
      </c>
      <c r="I36" s="44" t="s">
        <v>81</v>
      </c>
      <c r="J36" s="45">
        <v>0</v>
      </c>
      <c r="K36" s="44" t="s">
        <v>82</v>
      </c>
      <c r="L36" s="45">
        <v>0</v>
      </c>
      <c r="M36" s="44"/>
      <c r="N36" s="194"/>
      <c r="O36" s="45"/>
      <c r="P36" s="15"/>
      <c r="Q36" s="15"/>
      <c r="R36" s="186"/>
      <c r="S36" s="15"/>
      <c r="T36" s="15"/>
      <c r="U36" s="15"/>
      <c r="V36" s="206"/>
      <c r="W36" s="15"/>
      <c r="X36" s="15"/>
      <c r="Y36" s="15"/>
      <c r="Z36" s="250"/>
      <c r="AA36" s="15"/>
      <c r="AB36" s="15"/>
      <c r="AC36" s="15"/>
      <c r="AD36" s="15"/>
      <c r="AE36" s="15"/>
      <c r="AF36" s="15"/>
    </row>
    <row r="37" spans="1:32" x14ac:dyDescent="0.2">
      <c r="A37" s="295"/>
      <c r="B37" s="224"/>
      <c r="C37" s="292"/>
      <c r="D37" s="293"/>
      <c r="E37" s="293"/>
      <c r="F37" s="293"/>
      <c r="G37" s="293"/>
      <c r="H37" s="293"/>
      <c r="I37" s="293"/>
      <c r="J37" s="293"/>
      <c r="K37" s="293"/>
      <c r="L37" s="293"/>
      <c r="M37" s="293"/>
      <c r="N37" s="294"/>
      <c r="O37" s="216"/>
      <c r="P37" s="15"/>
      <c r="Q37" s="15"/>
      <c r="R37" s="186"/>
      <c r="S37" s="15"/>
      <c r="T37" s="15"/>
      <c r="U37" s="15"/>
      <c r="V37" s="206"/>
      <c r="W37" s="15"/>
      <c r="X37" s="15"/>
      <c r="Y37" s="15"/>
      <c r="Z37" s="250"/>
      <c r="AA37" s="15"/>
      <c r="AB37" s="15"/>
      <c r="AC37" s="15"/>
      <c r="AD37" s="15"/>
      <c r="AE37" s="15"/>
      <c r="AF37" s="15"/>
    </row>
    <row r="38" spans="1:32" ht="11.25" customHeight="1" x14ac:dyDescent="0.2">
      <c r="A38" s="282">
        <v>9</v>
      </c>
      <c r="B38" s="222"/>
      <c r="C38" s="291" t="s">
        <v>125</v>
      </c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7"/>
      <c r="O38" s="220" t="s">
        <v>93</v>
      </c>
      <c r="P38" s="73">
        <f>D39+F39+H39+J39+L39</f>
        <v>6</v>
      </c>
      <c r="Q38" s="71" t="s">
        <v>77</v>
      </c>
      <c r="R38" s="84">
        <f>ROUND(X38*DOD_SK,2)</f>
        <v>0</v>
      </c>
      <c r="S38" s="74">
        <f>P38*R38</f>
        <v>0</v>
      </c>
      <c r="T38" s="75">
        <f>ROUND(Y38*MONT_SK,2)</f>
        <v>0</v>
      </c>
      <c r="U38" s="238">
        <f>P38*T38</f>
        <v>0</v>
      </c>
      <c r="V38" s="248"/>
      <c r="W38" s="210"/>
      <c r="X38" s="249"/>
      <c r="Y38" s="249"/>
      <c r="Z38" s="250"/>
      <c r="AA38" s="15"/>
      <c r="AB38" s="15"/>
      <c r="AC38" s="15"/>
      <c r="AD38" s="15"/>
      <c r="AE38" s="15"/>
      <c r="AF38" s="15"/>
    </row>
    <row r="39" spans="1:32" x14ac:dyDescent="0.2">
      <c r="A39" s="283"/>
      <c r="B39" s="223"/>
      <c r="C39" s="193" t="s">
        <v>78</v>
      </c>
      <c r="D39" s="45">
        <v>0</v>
      </c>
      <c r="E39" s="44" t="s">
        <v>79</v>
      </c>
      <c r="F39" s="45">
        <v>6</v>
      </c>
      <c r="G39" s="44" t="s">
        <v>80</v>
      </c>
      <c r="H39" s="45">
        <v>0</v>
      </c>
      <c r="I39" s="44" t="s">
        <v>81</v>
      </c>
      <c r="J39" s="45">
        <v>0</v>
      </c>
      <c r="K39" s="44" t="s">
        <v>82</v>
      </c>
      <c r="L39" s="45">
        <v>0</v>
      </c>
      <c r="M39" s="44"/>
      <c r="N39" s="194"/>
      <c r="O39" s="45"/>
      <c r="P39" s="15"/>
      <c r="Q39" s="15"/>
      <c r="R39" s="186"/>
      <c r="S39" s="15"/>
      <c r="T39" s="15"/>
      <c r="U39" s="15"/>
      <c r="V39" s="206"/>
      <c r="W39" s="15"/>
      <c r="X39" s="15"/>
      <c r="Y39" s="15"/>
      <c r="Z39" s="250"/>
      <c r="AA39" s="15"/>
      <c r="AB39" s="15"/>
      <c r="AC39" s="15"/>
      <c r="AD39" s="15"/>
      <c r="AE39" s="15"/>
      <c r="AF39" s="15"/>
    </row>
    <row r="40" spans="1:32" x14ac:dyDescent="0.2">
      <c r="A40" s="295"/>
      <c r="B40" s="224"/>
      <c r="C40" s="292"/>
      <c r="D40" s="293"/>
      <c r="E40" s="293"/>
      <c r="F40" s="293"/>
      <c r="G40" s="293"/>
      <c r="H40" s="293"/>
      <c r="I40" s="293"/>
      <c r="J40" s="293"/>
      <c r="K40" s="293"/>
      <c r="L40" s="293"/>
      <c r="M40" s="293"/>
      <c r="N40" s="294"/>
      <c r="O40" s="216"/>
      <c r="P40" s="15"/>
      <c r="Q40" s="15"/>
      <c r="R40" s="186"/>
      <c r="S40" s="15"/>
      <c r="T40" s="15"/>
      <c r="U40" s="15"/>
      <c r="V40" s="206"/>
      <c r="W40" s="15"/>
      <c r="X40" s="15"/>
      <c r="Y40" s="15"/>
      <c r="Z40" s="250"/>
      <c r="AA40" s="15"/>
      <c r="AB40" s="15"/>
      <c r="AC40" s="15"/>
      <c r="AD40" s="15"/>
      <c r="AE40" s="15"/>
      <c r="AF40" s="15"/>
    </row>
    <row r="41" spans="1:32" ht="11.25" customHeight="1" x14ac:dyDescent="0.2">
      <c r="A41" s="282">
        <v>10</v>
      </c>
      <c r="B41" s="222"/>
      <c r="C41" s="291" t="s">
        <v>132</v>
      </c>
      <c r="D41" s="286"/>
      <c r="E41" s="286"/>
      <c r="F41" s="286"/>
      <c r="G41" s="286"/>
      <c r="H41" s="286"/>
      <c r="I41" s="286"/>
      <c r="J41" s="286"/>
      <c r="K41" s="286"/>
      <c r="L41" s="286"/>
      <c r="M41" s="286"/>
      <c r="N41" s="287"/>
      <c r="O41" s="220" t="s">
        <v>93</v>
      </c>
      <c r="P41" s="73">
        <f>D42+F42+H42+J42+L42+N42</f>
        <v>1</v>
      </c>
      <c r="Q41" s="71" t="s">
        <v>77</v>
      </c>
      <c r="R41" s="84">
        <f>ROUND(X41*DOD_SK,2)</f>
        <v>0</v>
      </c>
      <c r="S41" s="74">
        <f>P41*R41</f>
        <v>0</v>
      </c>
      <c r="T41" s="75">
        <f>ROUND(Y41*MONT_SK,2)</f>
        <v>0</v>
      </c>
      <c r="U41" s="238">
        <f>P41*T41</f>
        <v>0</v>
      </c>
      <c r="V41" s="248"/>
      <c r="W41" s="210"/>
      <c r="X41" s="249"/>
      <c r="Y41" s="249"/>
      <c r="Z41" s="250"/>
      <c r="AA41" s="15"/>
      <c r="AB41" s="15"/>
      <c r="AC41" s="15"/>
      <c r="AD41" s="15"/>
      <c r="AE41" s="15"/>
      <c r="AF41" s="15"/>
    </row>
    <row r="42" spans="1:32" x14ac:dyDescent="0.2">
      <c r="A42" s="283"/>
      <c r="B42" s="223"/>
      <c r="C42" s="193" t="s">
        <v>78</v>
      </c>
      <c r="D42" s="45">
        <v>0</v>
      </c>
      <c r="E42" s="44" t="s">
        <v>79</v>
      </c>
      <c r="F42" s="45">
        <v>1</v>
      </c>
      <c r="G42" s="44" t="s">
        <v>80</v>
      </c>
      <c r="H42" s="45">
        <v>0</v>
      </c>
      <c r="I42" s="44" t="s">
        <v>81</v>
      </c>
      <c r="J42" s="45">
        <v>0</v>
      </c>
      <c r="K42" s="44" t="s">
        <v>82</v>
      </c>
      <c r="L42" s="45">
        <v>0</v>
      </c>
      <c r="M42" s="44"/>
      <c r="N42" s="194"/>
      <c r="O42" s="45"/>
      <c r="P42" s="15"/>
      <c r="Q42" s="15"/>
      <c r="R42" s="186"/>
      <c r="S42" s="15"/>
      <c r="T42" s="15"/>
      <c r="U42" s="15"/>
      <c r="V42" s="206"/>
      <c r="W42" s="15"/>
      <c r="X42" s="15"/>
      <c r="Y42" s="15"/>
      <c r="Z42" s="250"/>
      <c r="AA42" s="15"/>
      <c r="AB42" s="15"/>
      <c r="AC42" s="15"/>
      <c r="AD42" s="15"/>
      <c r="AE42" s="15"/>
      <c r="AF42" s="15"/>
    </row>
    <row r="43" spans="1:32" x14ac:dyDescent="0.2">
      <c r="A43" s="295"/>
      <c r="B43" s="224"/>
      <c r="C43" s="292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4"/>
      <c r="O43" s="216"/>
      <c r="P43" s="15"/>
      <c r="Q43" s="15"/>
      <c r="R43" s="186"/>
      <c r="S43" s="15"/>
      <c r="T43" s="15"/>
      <c r="U43" s="15"/>
      <c r="V43" s="206"/>
      <c r="W43" s="15"/>
      <c r="X43" s="15"/>
      <c r="Y43" s="15"/>
      <c r="Z43" s="250"/>
      <c r="AA43" s="15"/>
      <c r="AB43" s="15"/>
      <c r="AC43" s="15"/>
      <c r="AD43" s="15"/>
      <c r="AE43" s="15"/>
      <c r="AF43" s="15"/>
    </row>
    <row r="44" spans="1:32" x14ac:dyDescent="0.2">
      <c r="A44" s="231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1:32" ht="15.75" x14ac:dyDescent="0.25">
      <c r="A45" s="232"/>
      <c r="B45" s="86"/>
      <c r="C45" s="54" t="s">
        <v>111</v>
      </c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6"/>
      <c r="O45" s="86"/>
      <c r="P45" s="86"/>
      <c r="Q45" s="86"/>
      <c r="R45" s="86"/>
      <c r="S45" s="188"/>
      <c r="T45" s="188"/>
      <c r="U45" s="237">
        <f>S46+U46</f>
        <v>0</v>
      </c>
      <c r="V45" s="192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1:32" ht="15" x14ac:dyDescent="0.2">
      <c r="A46" s="233"/>
      <c r="B46" s="189"/>
      <c r="C46" s="198"/>
      <c r="D46" s="198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89"/>
      <c r="Q46" s="189"/>
      <c r="R46" s="189"/>
      <c r="S46" s="191">
        <f>SUM(S47:S53)</f>
        <v>0</v>
      </c>
      <c r="T46" s="192"/>
      <c r="U46" s="191">
        <f>SUM(U47:U53)</f>
        <v>0</v>
      </c>
      <c r="V46" s="192"/>
      <c r="W46" s="15"/>
      <c r="X46" s="15"/>
      <c r="Y46" s="15"/>
      <c r="Z46" s="15"/>
      <c r="AA46" s="15"/>
      <c r="AB46" s="15"/>
      <c r="AC46" s="15"/>
      <c r="AD46" s="15"/>
      <c r="AE46" s="15"/>
      <c r="AF46" s="15"/>
    </row>
    <row r="47" spans="1:32" x14ac:dyDescent="0.2">
      <c r="A47" s="313">
        <v>11</v>
      </c>
      <c r="B47" s="196"/>
      <c r="C47" s="291" t="s">
        <v>112</v>
      </c>
      <c r="D47" s="286"/>
      <c r="E47" s="286"/>
      <c r="F47" s="286"/>
      <c r="G47" s="286"/>
      <c r="H47" s="286"/>
      <c r="I47" s="286"/>
      <c r="J47" s="286"/>
      <c r="K47" s="286"/>
      <c r="L47" s="286"/>
      <c r="M47" s="286"/>
      <c r="N47" s="287"/>
      <c r="O47" s="220" t="s">
        <v>93</v>
      </c>
      <c r="P47" s="73">
        <f>D48+F48+H48+J48+L48+N48</f>
        <v>3</v>
      </c>
      <c r="Q47" s="71" t="s">
        <v>77</v>
      </c>
      <c r="R47" s="76" t="s">
        <v>91</v>
      </c>
      <c r="S47" s="76" t="s">
        <v>91</v>
      </c>
      <c r="T47" s="75">
        <f>ROUND(Y47*MONT_SK,2)</f>
        <v>0</v>
      </c>
      <c r="U47" s="238">
        <f>P47*T47</f>
        <v>0</v>
      </c>
      <c r="V47" s="248"/>
      <c r="W47" s="210"/>
      <c r="X47" s="249"/>
      <c r="Y47" s="249"/>
      <c r="Z47" s="15"/>
      <c r="AA47" s="15"/>
      <c r="AB47" s="15"/>
      <c r="AC47" s="15"/>
      <c r="AD47" s="15"/>
      <c r="AE47" s="15"/>
      <c r="AF47" s="15"/>
    </row>
    <row r="48" spans="1:32" x14ac:dyDescent="0.2">
      <c r="A48" s="313"/>
      <c r="B48" s="196"/>
      <c r="C48" s="199" t="s">
        <v>78</v>
      </c>
      <c r="D48" s="200">
        <v>0</v>
      </c>
      <c r="E48" s="50" t="s">
        <v>79</v>
      </c>
      <c r="F48" s="200">
        <v>3</v>
      </c>
      <c r="G48" s="50" t="s">
        <v>80</v>
      </c>
      <c r="H48" s="200">
        <v>0</v>
      </c>
      <c r="I48" s="50" t="s">
        <v>81</v>
      </c>
      <c r="J48" s="200">
        <v>0</v>
      </c>
      <c r="K48" s="50" t="s">
        <v>82</v>
      </c>
      <c r="L48" s="200">
        <v>0</v>
      </c>
      <c r="M48" s="50"/>
      <c r="N48" s="194"/>
      <c r="O48" s="45"/>
      <c r="P48" s="15"/>
      <c r="Q48" s="15"/>
      <c r="R48" s="15"/>
      <c r="S48" s="15"/>
      <c r="T48" s="15"/>
      <c r="U48" s="15"/>
      <c r="V48" s="206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1:32" x14ac:dyDescent="0.2">
      <c r="A49" s="313"/>
      <c r="B49" s="196"/>
      <c r="C49" s="310"/>
      <c r="D49" s="311"/>
      <c r="E49" s="311"/>
      <c r="F49" s="311"/>
      <c r="G49" s="311"/>
      <c r="H49" s="311"/>
      <c r="I49" s="311"/>
      <c r="J49" s="311"/>
      <c r="K49" s="311"/>
      <c r="L49" s="311"/>
      <c r="M49" s="311"/>
      <c r="N49" s="312"/>
      <c r="O49" s="217"/>
      <c r="P49" s="15"/>
      <c r="Q49" s="15"/>
      <c r="R49" s="15"/>
      <c r="S49" s="15"/>
      <c r="T49" s="15"/>
      <c r="U49" s="15"/>
      <c r="V49" s="206"/>
      <c r="W49" s="15"/>
      <c r="X49" s="15"/>
      <c r="Y49" s="15"/>
      <c r="Z49" s="15"/>
      <c r="AA49" s="15"/>
      <c r="AB49" s="15"/>
      <c r="AC49" s="15"/>
      <c r="AD49" s="15"/>
      <c r="AE49" s="15"/>
      <c r="AF49" s="15"/>
    </row>
    <row r="50" spans="1:32" x14ac:dyDescent="0.2">
      <c r="A50" s="313">
        <v>12</v>
      </c>
      <c r="B50" s="228"/>
      <c r="C50" s="285" t="s">
        <v>126</v>
      </c>
      <c r="D50" s="286"/>
      <c r="E50" s="286"/>
      <c r="F50" s="286"/>
      <c r="G50" s="286"/>
      <c r="H50" s="286"/>
      <c r="I50" s="286"/>
      <c r="J50" s="286"/>
      <c r="K50" s="286"/>
      <c r="L50" s="286"/>
      <c r="M50" s="286"/>
      <c r="N50" s="287"/>
      <c r="O50" s="225" t="s">
        <v>93</v>
      </c>
      <c r="P50" s="73">
        <f>D51+F51+H51+J51+L51+N51</f>
        <v>9</v>
      </c>
      <c r="Q50" s="71" t="s">
        <v>76</v>
      </c>
      <c r="R50" s="76" t="s">
        <v>91</v>
      </c>
      <c r="S50" s="76" t="s">
        <v>91</v>
      </c>
      <c r="T50" s="76" t="s">
        <v>91</v>
      </c>
      <c r="U50" s="239" t="s">
        <v>91</v>
      </c>
      <c r="V50" s="248"/>
      <c r="W50" s="210"/>
      <c r="X50" s="249"/>
      <c r="Y50" s="249"/>
      <c r="Z50" s="44"/>
      <c r="AA50" s="15"/>
      <c r="AB50" s="15"/>
      <c r="AC50" s="15"/>
      <c r="AD50" s="15"/>
      <c r="AE50" s="15"/>
      <c r="AF50" s="15"/>
    </row>
    <row r="51" spans="1:32" x14ac:dyDescent="0.2">
      <c r="A51" s="313"/>
      <c r="B51" s="196"/>
      <c r="C51" s="199" t="s">
        <v>78</v>
      </c>
      <c r="D51" s="201">
        <v>0</v>
      </c>
      <c r="E51" s="50" t="s">
        <v>79</v>
      </c>
      <c r="F51" s="202">
        <v>7</v>
      </c>
      <c r="G51" s="50" t="s">
        <v>80</v>
      </c>
      <c r="H51" s="202">
        <v>2</v>
      </c>
      <c r="I51" s="50" t="s">
        <v>81</v>
      </c>
      <c r="J51" s="202">
        <v>0</v>
      </c>
      <c r="K51" s="50" t="s">
        <v>82</v>
      </c>
      <c r="L51" s="202">
        <v>0</v>
      </c>
      <c r="M51" s="50"/>
      <c r="N51" s="203"/>
      <c r="O51" s="218"/>
      <c r="P51" s="204"/>
      <c r="Q51" s="204"/>
      <c r="R51" s="205"/>
      <c r="S51" s="204"/>
      <c r="T51" s="204"/>
      <c r="U51" s="204"/>
      <c r="V51" s="206"/>
      <c r="W51" s="15"/>
      <c r="X51" s="15"/>
      <c r="Y51" s="15"/>
      <c r="Z51" s="15"/>
      <c r="AA51" s="15"/>
      <c r="AB51" s="15"/>
      <c r="AC51" s="15"/>
      <c r="AD51" s="15"/>
      <c r="AE51" s="15"/>
      <c r="AF51" s="15"/>
    </row>
    <row r="52" spans="1:32" x14ac:dyDescent="0.2">
      <c r="A52" s="313"/>
      <c r="B52" s="196"/>
      <c r="C52" s="288"/>
      <c r="D52" s="289"/>
      <c r="E52" s="289"/>
      <c r="F52" s="289"/>
      <c r="G52" s="289"/>
      <c r="H52" s="289"/>
      <c r="I52" s="289"/>
      <c r="J52" s="289"/>
      <c r="K52" s="289"/>
      <c r="L52" s="289"/>
      <c r="M52" s="289"/>
      <c r="N52" s="290"/>
      <c r="O52" s="219"/>
      <c r="P52" s="15"/>
      <c r="Q52" s="15"/>
      <c r="R52" s="186"/>
      <c r="S52" s="15"/>
      <c r="T52" s="15"/>
      <c r="U52" s="15"/>
      <c r="V52" s="206"/>
      <c r="W52" s="15"/>
      <c r="X52" s="15"/>
      <c r="Y52" s="15"/>
      <c r="Z52" s="15"/>
      <c r="AA52" s="15"/>
      <c r="AB52" s="15"/>
      <c r="AC52" s="15"/>
      <c r="AD52" s="15"/>
      <c r="AE52" s="15"/>
      <c r="AF52" s="15"/>
    </row>
    <row r="53" spans="1:32" x14ac:dyDescent="0.2">
      <c r="A53" s="231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 s="51" customFormat="1" ht="15.75" x14ac:dyDescent="0.25">
      <c r="A54" s="234"/>
      <c r="B54" s="59"/>
      <c r="C54" s="60" t="s">
        <v>89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2"/>
      <c r="O54" s="215"/>
      <c r="P54" s="59"/>
      <c r="Q54" s="59"/>
      <c r="R54" s="59"/>
      <c r="S54" s="59"/>
      <c r="T54" s="59"/>
      <c r="U54" s="237">
        <f>U55+S55</f>
        <v>0</v>
      </c>
      <c r="V54" s="81"/>
      <c r="W54" s="251"/>
      <c r="X54" s="251"/>
      <c r="Y54" s="251"/>
      <c r="Z54" s="251"/>
      <c r="AA54" s="251"/>
      <c r="AB54" s="251"/>
      <c r="AC54" s="251"/>
      <c r="AD54" s="251"/>
      <c r="AE54" s="251"/>
      <c r="AF54" s="251"/>
    </row>
    <row r="55" spans="1:32" x14ac:dyDescent="0.2">
      <c r="A55" s="231"/>
      <c r="B55" s="57"/>
      <c r="C55" s="235"/>
      <c r="D55" s="236"/>
      <c r="E55" s="235"/>
      <c r="F55" s="235"/>
      <c r="G55" s="235"/>
      <c r="H55" s="235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49">
        <f>SUM(S57:S79)</f>
        <v>0</v>
      </c>
      <c r="T55" s="57"/>
      <c r="U55" s="49">
        <f>SUM(U57:U79)</f>
        <v>0</v>
      </c>
      <c r="V55" s="191"/>
      <c r="W55" s="15"/>
      <c r="X55" s="15"/>
      <c r="Y55" s="252"/>
      <c r="Z55" s="15"/>
      <c r="AA55" s="15"/>
      <c r="AB55" s="15"/>
      <c r="AC55" s="15"/>
      <c r="AD55" s="15"/>
      <c r="AE55" s="15"/>
      <c r="AF55" s="15"/>
    </row>
    <row r="56" spans="1:32" x14ac:dyDescent="0.2">
      <c r="A56" s="230"/>
      <c r="B56" s="15"/>
      <c r="C56" s="211" t="s">
        <v>106</v>
      </c>
      <c r="D56" s="45"/>
      <c r="E56" s="44"/>
      <c r="F56" s="45"/>
      <c r="G56" s="44"/>
      <c r="H56" s="45"/>
      <c r="I56" s="44"/>
      <c r="J56" s="45"/>
      <c r="K56" s="44"/>
      <c r="L56" s="45"/>
      <c r="M56" s="44"/>
      <c r="N56" s="45"/>
      <c r="O56" s="4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247"/>
      <c r="AA56" s="15"/>
      <c r="AB56" s="15"/>
      <c r="AC56" s="15"/>
      <c r="AD56" s="15"/>
      <c r="AE56" s="15"/>
      <c r="AF56" s="15"/>
    </row>
    <row r="57" spans="1:32" x14ac:dyDescent="0.2">
      <c r="A57" s="282">
        <v>13</v>
      </c>
      <c r="B57" s="196"/>
      <c r="C57" s="285" t="s">
        <v>117</v>
      </c>
      <c r="D57" s="286"/>
      <c r="E57" s="286"/>
      <c r="F57" s="286"/>
      <c r="G57" s="286"/>
      <c r="H57" s="286"/>
      <c r="I57" s="286"/>
      <c r="J57" s="286"/>
      <c r="K57" s="286"/>
      <c r="L57" s="286"/>
      <c r="M57" s="286"/>
      <c r="N57" s="287"/>
      <c r="O57" s="220" t="s">
        <v>93</v>
      </c>
      <c r="P57" s="73">
        <f>D58+F58+H58+J58+L58+N58</f>
        <v>20</v>
      </c>
      <c r="Q57" s="71" t="s">
        <v>76</v>
      </c>
      <c r="R57" s="84">
        <f>ROUND(X57*DOD_SK,2)</f>
        <v>0</v>
      </c>
      <c r="S57" s="74">
        <f>P57*R57</f>
        <v>0</v>
      </c>
      <c r="T57" s="75">
        <f>ROUND(Y57*MONT_SK,2)</f>
        <v>0</v>
      </c>
      <c r="U57" s="238">
        <f>P57*T57</f>
        <v>0</v>
      </c>
      <c r="V57" s="248"/>
      <c r="W57" s="210"/>
      <c r="X57" s="249"/>
      <c r="Y57" s="249"/>
      <c r="Z57" s="44"/>
      <c r="AA57" s="44"/>
      <c r="AB57" s="15"/>
      <c r="AC57" s="15"/>
      <c r="AD57" s="15"/>
      <c r="AE57" s="15"/>
      <c r="AF57" s="15"/>
    </row>
    <row r="58" spans="1:32" x14ac:dyDescent="0.2">
      <c r="A58" s="283"/>
      <c r="B58" s="196"/>
      <c r="C58" s="199" t="s">
        <v>78</v>
      </c>
      <c r="D58" s="201">
        <v>0</v>
      </c>
      <c r="E58" s="50" t="s">
        <v>79</v>
      </c>
      <c r="F58" s="202">
        <v>10</v>
      </c>
      <c r="G58" s="50" t="s">
        <v>80</v>
      </c>
      <c r="H58" s="202">
        <v>10</v>
      </c>
      <c r="I58" s="50" t="s">
        <v>81</v>
      </c>
      <c r="J58" s="202">
        <v>0</v>
      </c>
      <c r="K58" s="50" t="s">
        <v>82</v>
      </c>
      <c r="L58" s="202">
        <v>0</v>
      </c>
      <c r="M58" s="50"/>
      <c r="N58" s="203"/>
      <c r="O58" s="218"/>
      <c r="P58" s="204"/>
      <c r="Q58" s="204"/>
      <c r="R58" s="205"/>
      <c r="S58" s="204"/>
      <c r="T58" s="204"/>
      <c r="U58" s="204"/>
      <c r="V58" s="206"/>
      <c r="W58" s="15"/>
      <c r="X58" s="15"/>
      <c r="Y58" s="15"/>
      <c r="Z58" s="15"/>
      <c r="AA58" s="15"/>
      <c r="AB58" s="15"/>
      <c r="AC58" s="15"/>
      <c r="AD58" s="15"/>
      <c r="AE58" s="15"/>
      <c r="AF58" s="15"/>
    </row>
    <row r="59" spans="1:32" x14ac:dyDescent="0.2">
      <c r="A59" s="284"/>
      <c r="B59" s="196"/>
      <c r="C59" s="288"/>
      <c r="D59" s="289"/>
      <c r="E59" s="289"/>
      <c r="F59" s="289"/>
      <c r="G59" s="289"/>
      <c r="H59" s="289"/>
      <c r="I59" s="289"/>
      <c r="J59" s="289"/>
      <c r="K59" s="289"/>
      <c r="L59" s="289"/>
      <c r="M59" s="289"/>
      <c r="N59" s="290"/>
      <c r="O59" s="219"/>
      <c r="P59" s="15"/>
      <c r="Q59" s="15"/>
      <c r="R59" s="186"/>
      <c r="S59" s="15"/>
      <c r="T59" s="15"/>
      <c r="U59" s="15"/>
      <c r="V59" s="206"/>
      <c r="W59" s="15"/>
      <c r="X59" s="15"/>
      <c r="Y59" s="15"/>
      <c r="Z59" s="15"/>
      <c r="AA59" s="15"/>
      <c r="AB59" s="15"/>
      <c r="AC59" s="15"/>
      <c r="AD59" s="15"/>
      <c r="AE59" s="15"/>
      <c r="AF59" s="15"/>
    </row>
    <row r="60" spans="1:32" x14ac:dyDescent="0.2">
      <c r="A60" s="282">
        <v>14</v>
      </c>
      <c r="B60" s="229"/>
      <c r="C60" s="285" t="s">
        <v>120</v>
      </c>
      <c r="D60" s="286"/>
      <c r="E60" s="286"/>
      <c r="F60" s="286"/>
      <c r="G60" s="286"/>
      <c r="H60" s="286"/>
      <c r="I60" s="286"/>
      <c r="J60" s="286"/>
      <c r="K60" s="286"/>
      <c r="L60" s="286"/>
      <c r="M60" s="286"/>
      <c r="N60" s="287"/>
      <c r="O60" s="225" t="s">
        <v>93</v>
      </c>
      <c r="P60" s="73">
        <f>D61+F61+H61+J61+L61+N61</f>
        <v>20</v>
      </c>
      <c r="Q60" s="71" t="s">
        <v>76</v>
      </c>
      <c r="R60" s="84">
        <f>ROUND(X60*DOD_SK,2)</f>
        <v>0</v>
      </c>
      <c r="S60" s="74">
        <f>P60*R60</f>
        <v>0</v>
      </c>
      <c r="T60" s="75">
        <f>ROUND(Y60*MONT_SK,2)</f>
        <v>0</v>
      </c>
      <c r="U60" s="238">
        <f>P60*T60</f>
        <v>0</v>
      </c>
      <c r="V60" s="248"/>
      <c r="W60" s="210"/>
      <c r="X60" s="249"/>
      <c r="Y60" s="249"/>
      <c r="Z60" s="44"/>
      <c r="AA60" s="15"/>
      <c r="AB60" s="15"/>
      <c r="AC60" s="15"/>
      <c r="AD60" s="15"/>
      <c r="AE60" s="15"/>
      <c r="AF60" s="15"/>
    </row>
    <row r="61" spans="1:32" x14ac:dyDescent="0.2">
      <c r="A61" s="283"/>
      <c r="B61" s="196"/>
      <c r="C61" s="199" t="s">
        <v>78</v>
      </c>
      <c r="D61" s="201">
        <v>0</v>
      </c>
      <c r="E61" s="50" t="s">
        <v>79</v>
      </c>
      <c r="F61" s="202">
        <v>20</v>
      </c>
      <c r="G61" s="50" t="s">
        <v>80</v>
      </c>
      <c r="H61" s="202">
        <v>0</v>
      </c>
      <c r="I61" s="50" t="s">
        <v>81</v>
      </c>
      <c r="J61" s="202">
        <v>0</v>
      </c>
      <c r="K61" s="50" t="s">
        <v>82</v>
      </c>
      <c r="L61" s="202">
        <v>0</v>
      </c>
      <c r="M61" s="50"/>
      <c r="N61" s="203"/>
      <c r="O61" s="218"/>
      <c r="P61" s="204"/>
      <c r="Q61" s="204"/>
      <c r="R61" s="205"/>
      <c r="S61" s="204"/>
      <c r="T61" s="204"/>
      <c r="U61" s="204"/>
      <c r="V61" s="206"/>
      <c r="W61" s="15"/>
      <c r="X61" s="15"/>
      <c r="Y61" s="15"/>
      <c r="Z61" s="15"/>
      <c r="AA61" s="15"/>
      <c r="AB61" s="15"/>
      <c r="AC61" s="15"/>
      <c r="AD61" s="15"/>
      <c r="AE61" s="15"/>
      <c r="AF61" s="15"/>
    </row>
    <row r="62" spans="1:32" x14ac:dyDescent="0.2">
      <c r="A62" s="284"/>
      <c r="B62" s="196"/>
      <c r="C62" s="288"/>
      <c r="D62" s="289"/>
      <c r="E62" s="289"/>
      <c r="F62" s="289"/>
      <c r="G62" s="289"/>
      <c r="H62" s="289"/>
      <c r="I62" s="289"/>
      <c r="J62" s="289"/>
      <c r="K62" s="289"/>
      <c r="L62" s="289"/>
      <c r="M62" s="289"/>
      <c r="N62" s="290"/>
      <c r="O62" s="219"/>
      <c r="P62" s="15"/>
      <c r="Q62" s="15"/>
      <c r="R62" s="186"/>
      <c r="S62" s="15"/>
      <c r="T62" s="15"/>
      <c r="U62" s="15"/>
      <c r="V62" s="206"/>
      <c r="W62" s="15"/>
      <c r="X62" s="15"/>
      <c r="Y62" s="15"/>
      <c r="Z62" s="15"/>
      <c r="AA62" s="15"/>
      <c r="AB62" s="15"/>
      <c r="AC62" s="15"/>
      <c r="AD62" s="15"/>
      <c r="AE62" s="15"/>
      <c r="AF62" s="15"/>
    </row>
    <row r="63" spans="1:32" x14ac:dyDescent="0.2">
      <c r="A63" s="282">
        <v>15</v>
      </c>
      <c r="B63" s="196"/>
      <c r="C63" s="285" t="s">
        <v>121</v>
      </c>
      <c r="D63" s="286"/>
      <c r="E63" s="286"/>
      <c r="F63" s="286"/>
      <c r="G63" s="286"/>
      <c r="H63" s="286"/>
      <c r="I63" s="286"/>
      <c r="J63" s="286"/>
      <c r="K63" s="286"/>
      <c r="L63" s="286"/>
      <c r="M63" s="286"/>
      <c r="N63" s="287"/>
      <c r="O63" s="220" t="s">
        <v>93</v>
      </c>
      <c r="P63" s="73">
        <f>D64+F64+H64+J64+L64+N64</f>
        <v>3</v>
      </c>
      <c r="Q63" s="71" t="s">
        <v>76</v>
      </c>
      <c r="R63" s="84">
        <f>ROUND(X63*DOD_SK,2)</f>
        <v>0</v>
      </c>
      <c r="S63" s="74">
        <f>P63*R63</f>
        <v>0</v>
      </c>
      <c r="T63" s="75">
        <f>ROUND(Y63*MONT_SK,2)</f>
        <v>0</v>
      </c>
      <c r="U63" s="238">
        <f>P63*T63</f>
        <v>0</v>
      </c>
      <c r="V63" s="248"/>
      <c r="W63" s="210"/>
      <c r="X63" s="249"/>
      <c r="Y63" s="249"/>
      <c r="Z63" s="44"/>
      <c r="AA63" s="15"/>
      <c r="AB63" s="15"/>
      <c r="AC63" s="15"/>
      <c r="AD63" s="15"/>
      <c r="AE63" s="15"/>
      <c r="AF63" s="15"/>
    </row>
    <row r="64" spans="1:32" ht="12.75" customHeight="1" x14ac:dyDescent="0.2">
      <c r="A64" s="283"/>
      <c r="B64" s="196"/>
      <c r="C64" s="199" t="s">
        <v>78</v>
      </c>
      <c r="D64" s="201">
        <v>0</v>
      </c>
      <c r="E64" s="50" t="s">
        <v>79</v>
      </c>
      <c r="F64" s="202">
        <v>3</v>
      </c>
      <c r="G64" s="50" t="s">
        <v>80</v>
      </c>
      <c r="H64" s="202">
        <v>0</v>
      </c>
      <c r="I64" s="50" t="s">
        <v>81</v>
      </c>
      <c r="J64" s="202">
        <v>0</v>
      </c>
      <c r="K64" s="50" t="s">
        <v>82</v>
      </c>
      <c r="L64" s="202">
        <v>0</v>
      </c>
      <c r="M64" s="50"/>
      <c r="N64" s="203"/>
      <c r="O64" s="218"/>
      <c r="P64" s="204"/>
      <c r="Q64" s="204"/>
      <c r="R64" s="205"/>
      <c r="S64" s="204"/>
      <c r="T64" s="204"/>
      <c r="U64" s="204"/>
      <c r="V64" s="206"/>
      <c r="W64" s="15"/>
      <c r="X64" s="15"/>
      <c r="Y64" s="15"/>
      <c r="Z64" s="15"/>
      <c r="AA64" s="15"/>
      <c r="AB64" s="15"/>
      <c r="AC64" s="15"/>
      <c r="AD64" s="15"/>
      <c r="AE64" s="15"/>
      <c r="AF64" s="15"/>
    </row>
    <row r="65" spans="1:32" x14ac:dyDescent="0.2">
      <c r="A65" s="284"/>
      <c r="B65" s="196"/>
      <c r="C65" s="288"/>
      <c r="D65" s="289"/>
      <c r="E65" s="289"/>
      <c r="F65" s="289"/>
      <c r="G65" s="289"/>
      <c r="H65" s="289"/>
      <c r="I65" s="289"/>
      <c r="J65" s="289"/>
      <c r="K65" s="289"/>
      <c r="L65" s="289"/>
      <c r="M65" s="289"/>
      <c r="N65" s="290"/>
      <c r="O65" s="219"/>
      <c r="P65" s="15"/>
      <c r="Q65" s="15"/>
      <c r="R65" s="186"/>
      <c r="S65" s="15"/>
      <c r="T65" s="15"/>
      <c r="U65" s="15"/>
      <c r="V65" s="206"/>
      <c r="W65" s="15"/>
      <c r="X65" s="15"/>
      <c r="Y65" s="15"/>
      <c r="Z65" s="15"/>
      <c r="AA65" s="15"/>
      <c r="AB65" s="15"/>
      <c r="AC65" s="15"/>
      <c r="AD65" s="15"/>
      <c r="AE65" s="15"/>
      <c r="AF65" s="15"/>
    </row>
    <row r="66" spans="1:32" x14ac:dyDescent="0.2">
      <c r="A66" s="230"/>
      <c r="B66" s="15"/>
      <c r="C66" s="226" t="s">
        <v>107</v>
      </c>
      <c r="D66" s="45"/>
      <c r="E66" s="44"/>
      <c r="F66" s="45"/>
      <c r="G66" s="44"/>
      <c r="H66" s="45"/>
      <c r="I66" s="44"/>
      <c r="J66" s="45"/>
      <c r="K66" s="44"/>
      <c r="L66" s="45"/>
      <c r="M66" s="44"/>
      <c r="N66" s="45"/>
      <c r="O66" s="4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247"/>
      <c r="AA66" s="15"/>
      <c r="AB66" s="15"/>
      <c r="AC66" s="15"/>
      <c r="AD66" s="15"/>
      <c r="AE66" s="15"/>
      <c r="AF66" s="15"/>
    </row>
    <row r="67" spans="1:32" x14ac:dyDescent="0.2">
      <c r="A67" s="282">
        <v>16</v>
      </c>
      <c r="B67" s="196"/>
      <c r="C67" s="285" t="s">
        <v>109</v>
      </c>
      <c r="D67" s="286"/>
      <c r="E67" s="286"/>
      <c r="F67" s="286"/>
      <c r="G67" s="286"/>
      <c r="H67" s="286"/>
      <c r="I67" s="286"/>
      <c r="J67" s="286"/>
      <c r="K67" s="286"/>
      <c r="L67" s="286"/>
      <c r="M67" s="286"/>
      <c r="N67" s="287"/>
      <c r="O67" s="220" t="s">
        <v>93</v>
      </c>
      <c r="P67" s="73">
        <f>D68+F68+H68+J68+L68+N68</f>
        <v>65</v>
      </c>
      <c r="Q67" s="71" t="s">
        <v>76</v>
      </c>
      <c r="R67" s="84">
        <f>ROUND(X67*DOD_SK,2)</f>
        <v>0</v>
      </c>
      <c r="S67" s="74">
        <f>P67*R67</f>
        <v>0</v>
      </c>
      <c r="T67" s="75">
        <f>ROUND(Y67*MONT_SK,2)</f>
        <v>0</v>
      </c>
      <c r="U67" s="238">
        <f>P67*T67</f>
        <v>0</v>
      </c>
      <c r="V67" s="248"/>
      <c r="W67" s="210"/>
      <c r="X67" s="249"/>
      <c r="Y67" s="249"/>
      <c r="Z67" s="44"/>
      <c r="AA67" s="44"/>
      <c r="AB67" s="15"/>
      <c r="AC67" s="15"/>
      <c r="AD67" s="15"/>
      <c r="AE67" s="15"/>
      <c r="AF67" s="15"/>
    </row>
    <row r="68" spans="1:32" x14ac:dyDescent="0.2">
      <c r="A68" s="283"/>
      <c r="B68" s="196"/>
      <c r="C68" s="199" t="s">
        <v>78</v>
      </c>
      <c r="D68" s="201">
        <v>0</v>
      </c>
      <c r="E68" s="50" t="s">
        <v>79</v>
      </c>
      <c r="F68" s="202">
        <v>65</v>
      </c>
      <c r="G68" s="50" t="s">
        <v>80</v>
      </c>
      <c r="H68" s="202">
        <v>0</v>
      </c>
      <c r="I68" s="50" t="s">
        <v>81</v>
      </c>
      <c r="J68" s="202">
        <v>0</v>
      </c>
      <c r="K68" s="50" t="s">
        <v>82</v>
      </c>
      <c r="L68" s="202">
        <v>0</v>
      </c>
      <c r="M68" s="50"/>
      <c r="N68" s="203"/>
      <c r="O68" s="218"/>
      <c r="P68" s="204"/>
      <c r="Q68" s="204"/>
      <c r="R68" s="205"/>
      <c r="S68" s="204"/>
      <c r="T68" s="204"/>
      <c r="U68" s="204"/>
      <c r="V68" s="206"/>
      <c r="W68" s="15"/>
      <c r="X68" s="15"/>
      <c r="Y68" s="15"/>
      <c r="Z68" s="15"/>
      <c r="AA68" s="15"/>
      <c r="AB68" s="15"/>
      <c r="AC68" s="15"/>
      <c r="AD68" s="15"/>
      <c r="AE68" s="15"/>
      <c r="AF68" s="15"/>
    </row>
    <row r="69" spans="1:32" x14ac:dyDescent="0.2">
      <c r="A69" s="284"/>
      <c r="B69" s="196"/>
      <c r="C69" s="288"/>
      <c r="D69" s="289"/>
      <c r="E69" s="289"/>
      <c r="F69" s="289"/>
      <c r="G69" s="289"/>
      <c r="H69" s="289"/>
      <c r="I69" s="289"/>
      <c r="J69" s="289"/>
      <c r="K69" s="289"/>
      <c r="L69" s="289"/>
      <c r="M69" s="289"/>
      <c r="N69" s="290"/>
      <c r="O69" s="219"/>
      <c r="P69" s="15"/>
      <c r="Q69" s="15"/>
      <c r="R69" s="186"/>
      <c r="S69" s="15"/>
      <c r="T69" s="15"/>
      <c r="U69" s="15"/>
      <c r="V69" s="206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1:32" x14ac:dyDescent="0.2">
      <c r="A70" s="282">
        <v>17</v>
      </c>
      <c r="B70" s="228"/>
      <c r="C70" s="285" t="s">
        <v>128</v>
      </c>
      <c r="D70" s="286"/>
      <c r="E70" s="286"/>
      <c r="F70" s="286"/>
      <c r="G70" s="286"/>
      <c r="H70" s="286"/>
      <c r="I70" s="286"/>
      <c r="J70" s="286"/>
      <c r="K70" s="286"/>
      <c r="L70" s="286"/>
      <c r="M70" s="286"/>
      <c r="N70" s="287"/>
      <c r="O70" s="225" t="s">
        <v>93</v>
      </c>
      <c r="P70" s="73">
        <f>D71+F71+H71+J71+L71+N71</f>
        <v>24</v>
      </c>
      <c r="Q70" s="71" t="s">
        <v>76</v>
      </c>
      <c r="R70" s="84">
        <f>ROUND(X70*DOD_SK,2)</f>
        <v>0</v>
      </c>
      <c r="S70" s="74">
        <f>P70*R70</f>
        <v>0</v>
      </c>
      <c r="T70" s="75">
        <f>ROUND(Y70*MONT_SK,2)</f>
        <v>0</v>
      </c>
      <c r="U70" s="238">
        <f>P70*T70</f>
        <v>0</v>
      </c>
      <c r="V70" s="248"/>
      <c r="W70" s="210"/>
      <c r="X70" s="249"/>
      <c r="Y70" s="249"/>
      <c r="Z70" s="44"/>
      <c r="AA70" s="15"/>
      <c r="AB70" s="15"/>
      <c r="AC70" s="15"/>
      <c r="AD70" s="15"/>
      <c r="AE70" s="15"/>
      <c r="AF70" s="15"/>
    </row>
    <row r="71" spans="1:32" x14ac:dyDescent="0.2">
      <c r="A71" s="283"/>
      <c r="B71" s="196"/>
      <c r="C71" s="199" t="s">
        <v>78</v>
      </c>
      <c r="D71" s="201">
        <v>0</v>
      </c>
      <c r="E71" s="50" t="s">
        <v>79</v>
      </c>
      <c r="F71" s="202">
        <v>24</v>
      </c>
      <c r="G71" s="50" t="s">
        <v>80</v>
      </c>
      <c r="H71" s="202">
        <v>0</v>
      </c>
      <c r="I71" s="50" t="s">
        <v>81</v>
      </c>
      <c r="J71" s="202">
        <v>0</v>
      </c>
      <c r="K71" s="50" t="s">
        <v>82</v>
      </c>
      <c r="L71" s="202">
        <v>0</v>
      </c>
      <c r="M71" s="50"/>
      <c r="N71" s="203"/>
      <c r="O71" s="218"/>
      <c r="P71" s="204"/>
      <c r="Q71" s="204"/>
      <c r="R71" s="205"/>
      <c r="S71" s="204"/>
      <c r="T71" s="204"/>
      <c r="U71" s="204"/>
      <c r="V71" s="206"/>
      <c r="W71" s="15"/>
      <c r="X71" s="15"/>
      <c r="Y71" s="15"/>
      <c r="Z71" s="15"/>
      <c r="AA71" s="15"/>
      <c r="AB71" s="15"/>
      <c r="AC71" s="15"/>
      <c r="AD71" s="15"/>
      <c r="AE71" s="15"/>
      <c r="AF71" s="15"/>
    </row>
    <row r="72" spans="1:32" x14ac:dyDescent="0.2">
      <c r="A72" s="284"/>
      <c r="B72" s="196"/>
      <c r="C72" s="288" t="s">
        <v>130</v>
      </c>
      <c r="D72" s="289"/>
      <c r="E72" s="289"/>
      <c r="F72" s="289"/>
      <c r="G72" s="289"/>
      <c r="H72" s="289"/>
      <c r="I72" s="289"/>
      <c r="J72" s="289"/>
      <c r="K72" s="289"/>
      <c r="L72" s="289"/>
      <c r="M72" s="289"/>
      <c r="N72" s="290"/>
      <c r="O72" s="219"/>
      <c r="P72" s="15"/>
      <c r="Q72" s="15"/>
      <c r="R72" s="186"/>
      <c r="S72" s="15"/>
      <c r="T72" s="15"/>
      <c r="U72" s="15"/>
      <c r="V72" s="206"/>
      <c r="W72" s="15"/>
      <c r="X72" s="15"/>
      <c r="Y72" s="15"/>
      <c r="Z72" s="15"/>
      <c r="AA72" s="15"/>
      <c r="AB72" s="15"/>
      <c r="AC72" s="15"/>
      <c r="AD72" s="15"/>
      <c r="AE72" s="15"/>
      <c r="AF72" s="15"/>
    </row>
    <row r="73" spans="1:32" x14ac:dyDescent="0.2">
      <c r="A73" s="282">
        <v>18</v>
      </c>
      <c r="B73" s="196"/>
      <c r="C73" s="285" t="s">
        <v>119</v>
      </c>
      <c r="D73" s="286"/>
      <c r="E73" s="286"/>
      <c r="F73" s="286"/>
      <c r="G73" s="286"/>
      <c r="H73" s="286"/>
      <c r="I73" s="286"/>
      <c r="J73" s="286"/>
      <c r="K73" s="286"/>
      <c r="L73" s="286"/>
      <c r="M73" s="286"/>
      <c r="N73" s="287"/>
      <c r="O73" s="220" t="s">
        <v>93</v>
      </c>
      <c r="P73" s="73">
        <f>D74+F74+H74+J74+L74+N74</f>
        <v>24</v>
      </c>
      <c r="Q73" s="71" t="s">
        <v>76</v>
      </c>
      <c r="R73" s="84">
        <f>ROUND(X73*DOD_SK,2)</f>
        <v>0</v>
      </c>
      <c r="S73" s="74">
        <f>P73*R73</f>
        <v>0</v>
      </c>
      <c r="T73" s="75">
        <f>ROUND(Y73*MONT_SK,2)</f>
        <v>0</v>
      </c>
      <c r="U73" s="238">
        <f>P73*T73</f>
        <v>0</v>
      </c>
      <c r="V73" s="248"/>
      <c r="W73" s="210"/>
      <c r="X73" s="249"/>
      <c r="Y73" s="249"/>
      <c r="Z73" s="44"/>
      <c r="AA73" s="44"/>
      <c r="AB73" s="15"/>
      <c r="AC73" s="15"/>
      <c r="AD73" s="15"/>
      <c r="AE73" s="15"/>
      <c r="AF73" s="15"/>
    </row>
    <row r="74" spans="1:32" x14ac:dyDescent="0.2">
      <c r="A74" s="283"/>
      <c r="B74" s="196"/>
      <c r="C74" s="199" t="s">
        <v>78</v>
      </c>
      <c r="D74" s="201">
        <v>0</v>
      </c>
      <c r="E74" s="50" t="s">
        <v>79</v>
      </c>
      <c r="F74" s="202">
        <v>24</v>
      </c>
      <c r="G74" s="50" t="s">
        <v>80</v>
      </c>
      <c r="H74" s="202">
        <v>0</v>
      </c>
      <c r="I74" s="50" t="s">
        <v>81</v>
      </c>
      <c r="J74" s="202">
        <v>0</v>
      </c>
      <c r="K74" s="50" t="s">
        <v>82</v>
      </c>
      <c r="L74" s="202">
        <v>0</v>
      </c>
      <c r="M74" s="50"/>
      <c r="N74" s="203"/>
      <c r="O74" s="218"/>
      <c r="P74" s="204"/>
      <c r="Q74" s="204"/>
      <c r="R74" s="205"/>
      <c r="S74" s="204"/>
      <c r="T74" s="204"/>
      <c r="U74" s="204"/>
      <c r="V74" s="206"/>
      <c r="W74" s="15"/>
      <c r="X74" s="15"/>
      <c r="Y74" s="15"/>
      <c r="Z74" s="15"/>
      <c r="AA74" s="15"/>
      <c r="AB74" s="15"/>
      <c r="AC74" s="15"/>
      <c r="AD74" s="15"/>
      <c r="AE74" s="15"/>
      <c r="AF74" s="15"/>
    </row>
    <row r="75" spans="1:32" x14ac:dyDescent="0.2">
      <c r="A75" s="284"/>
      <c r="B75" s="196"/>
      <c r="C75" s="288"/>
      <c r="D75" s="289"/>
      <c r="E75" s="289"/>
      <c r="F75" s="289"/>
      <c r="G75" s="289"/>
      <c r="H75" s="289"/>
      <c r="I75" s="289"/>
      <c r="J75" s="289"/>
      <c r="K75" s="289"/>
      <c r="L75" s="289"/>
      <c r="M75" s="289"/>
      <c r="N75" s="290"/>
      <c r="O75" s="219"/>
      <c r="P75" s="15"/>
      <c r="Q75" s="15"/>
      <c r="R75" s="186"/>
      <c r="S75" s="15"/>
      <c r="T75" s="15"/>
      <c r="U75" s="15"/>
      <c r="V75" s="206"/>
      <c r="W75" s="15"/>
      <c r="X75" s="15"/>
      <c r="Y75" s="15"/>
      <c r="Z75" s="15"/>
      <c r="AA75" s="15"/>
      <c r="AB75" s="15"/>
      <c r="AC75" s="15"/>
      <c r="AD75" s="15"/>
      <c r="AE75" s="15"/>
      <c r="AF75" s="15"/>
    </row>
    <row r="76" spans="1:32" x14ac:dyDescent="0.2">
      <c r="A76" s="282">
        <v>19</v>
      </c>
      <c r="B76" s="196"/>
      <c r="C76" s="285" t="s">
        <v>121</v>
      </c>
      <c r="D76" s="286"/>
      <c r="E76" s="286"/>
      <c r="F76" s="286"/>
      <c r="G76" s="286"/>
      <c r="H76" s="286"/>
      <c r="I76" s="286"/>
      <c r="J76" s="286"/>
      <c r="K76" s="286"/>
      <c r="L76" s="286"/>
      <c r="M76" s="286"/>
      <c r="N76" s="287"/>
      <c r="O76" s="220" t="s">
        <v>93</v>
      </c>
      <c r="P76" s="73">
        <f>D77+F77+H77+J77+L77+N77</f>
        <v>14</v>
      </c>
      <c r="Q76" s="71" t="s">
        <v>76</v>
      </c>
      <c r="R76" s="84">
        <f>ROUND(X76*DOD_SK,2)</f>
        <v>0</v>
      </c>
      <c r="S76" s="74">
        <f>P76*R76</f>
        <v>0</v>
      </c>
      <c r="T76" s="75">
        <f>ROUND(Y76*MONT_SK,2)</f>
        <v>0</v>
      </c>
      <c r="U76" s="238">
        <f>P76*T76</f>
        <v>0</v>
      </c>
      <c r="V76" s="248"/>
      <c r="W76" s="210"/>
      <c r="X76" s="249"/>
      <c r="Y76" s="249"/>
      <c r="Z76" s="44"/>
      <c r="AA76" s="15"/>
      <c r="AB76" s="15"/>
      <c r="AC76" s="15"/>
      <c r="AD76" s="15"/>
      <c r="AE76" s="15"/>
      <c r="AF76" s="15"/>
    </row>
    <row r="77" spans="1:32" ht="12.75" customHeight="1" x14ac:dyDescent="0.2">
      <c r="A77" s="283"/>
      <c r="B77" s="196"/>
      <c r="C77" s="199" t="s">
        <v>78</v>
      </c>
      <c r="D77" s="201">
        <v>0</v>
      </c>
      <c r="E77" s="50" t="s">
        <v>79</v>
      </c>
      <c r="F77" s="202">
        <v>14</v>
      </c>
      <c r="G77" s="50" t="s">
        <v>80</v>
      </c>
      <c r="H77" s="202">
        <v>0</v>
      </c>
      <c r="I77" s="50" t="s">
        <v>81</v>
      </c>
      <c r="J77" s="202">
        <v>0</v>
      </c>
      <c r="K77" s="50" t="s">
        <v>82</v>
      </c>
      <c r="L77" s="202">
        <v>0</v>
      </c>
      <c r="M77" s="50"/>
      <c r="N77" s="203"/>
      <c r="O77" s="218"/>
      <c r="P77" s="204"/>
      <c r="Q77" s="204"/>
      <c r="R77" s="205"/>
      <c r="S77" s="204"/>
      <c r="T77" s="204"/>
      <c r="U77" s="204"/>
      <c r="V77" s="206"/>
      <c r="W77" s="15"/>
      <c r="X77" s="15"/>
      <c r="Y77" s="15"/>
      <c r="Z77" s="15"/>
      <c r="AA77" s="15"/>
      <c r="AB77" s="15"/>
      <c r="AC77" s="15"/>
      <c r="AD77" s="15"/>
      <c r="AE77" s="15"/>
      <c r="AF77" s="15"/>
    </row>
    <row r="78" spans="1:32" x14ac:dyDescent="0.2">
      <c r="A78" s="284"/>
      <c r="B78" s="196"/>
      <c r="C78" s="288"/>
      <c r="D78" s="289"/>
      <c r="E78" s="289"/>
      <c r="F78" s="289"/>
      <c r="G78" s="289"/>
      <c r="H78" s="289"/>
      <c r="I78" s="289"/>
      <c r="J78" s="289"/>
      <c r="K78" s="289"/>
      <c r="L78" s="289"/>
      <c r="M78" s="289"/>
      <c r="N78" s="290"/>
      <c r="O78" s="219"/>
      <c r="P78" s="15"/>
      <c r="Q78" s="15"/>
      <c r="R78" s="186"/>
      <c r="S78" s="15"/>
      <c r="T78" s="15"/>
      <c r="U78" s="15"/>
      <c r="V78" s="206"/>
      <c r="W78" s="15"/>
      <c r="X78" s="15"/>
      <c r="Y78" s="15"/>
      <c r="Z78" s="15"/>
      <c r="AA78" s="15"/>
      <c r="AB78" s="15"/>
      <c r="AC78" s="15"/>
      <c r="AD78" s="15"/>
      <c r="AE78" s="15"/>
      <c r="AF78" s="15"/>
    </row>
    <row r="79" spans="1:32" x14ac:dyDescent="0.2">
      <c r="A79" s="230"/>
      <c r="C79" s="43"/>
      <c r="D79" s="46"/>
      <c r="E79" s="43"/>
      <c r="F79" s="47"/>
      <c r="G79" s="43"/>
      <c r="H79" s="47"/>
      <c r="I79" s="43"/>
      <c r="J79" s="47"/>
      <c r="K79" s="43"/>
      <c r="L79" s="47"/>
      <c r="M79" s="43"/>
      <c r="N79" s="47"/>
      <c r="O79" s="47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</row>
    <row r="80" spans="1:32" x14ac:dyDescent="0.2"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</row>
  </sheetData>
  <mergeCells count="65">
    <mergeCell ref="A22:A24"/>
    <mergeCell ref="C22:N22"/>
    <mergeCell ref="C24:N24"/>
    <mergeCell ref="A50:A52"/>
    <mergeCell ref="C50:N50"/>
    <mergeCell ref="C52:N52"/>
    <mergeCell ref="C25:N25"/>
    <mergeCell ref="A28:A30"/>
    <mergeCell ref="C28:N28"/>
    <mergeCell ref="C30:N30"/>
    <mergeCell ref="R5:S5"/>
    <mergeCell ref="C6:N6"/>
    <mergeCell ref="C49:N49"/>
    <mergeCell ref="A47:A49"/>
    <mergeCell ref="C47:N47"/>
    <mergeCell ref="A6:A8"/>
    <mergeCell ref="C13:N13"/>
    <mergeCell ref="A13:A15"/>
    <mergeCell ref="C15:N15"/>
    <mergeCell ref="A16:A18"/>
    <mergeCell ref="A19:A21"/>
    <mergeCell ref="A25:A27"/>
    <mergeCell ref="C27:N27"/>
    <mergeCell ref="A32:A34"/>
    <mergeCell ref="A35:A37"/>
    <mergeCell ref="C35:N35"/>
    <mergeCell ref="C16:N16"/>
    <mergeCell ref="C18:N18"/>
    <mergeCell ref="C19:N19"/>
    <mergeCell ref="C21:N21"/>
    <mergeCell ref="C37:N37"/>
    <mergeCell ref="E2:N2"/>
    <mergeCell ref="E3:N3"/>
    <mergeCell ref="E4:N4"/>
    <mergeCell ref="E9:N9"/>
    <mergeCell ref="C8:N8"/>
    <mergeCell ref="A57:A59"/>
    <mergeCell ref="C72:N72"/>
    <mergeCell ref="C32:N32"/>
    <mergeCell ref="C34:N34"/>
    <mergeCell ref="A73:A75"/>
    <mergeCell ref="A67:A69"/>
    <mergeCell ref="C69:N69"/>
    <mergeCell ref="A38:A40"/>
    <mergeCell ref="C38:N38"/>
    <mergeCell ref="C40:N40"/>
    <mergeCell ref="A41:A43"/>
    <mergeCell ref="C41:N41"/>
    <mergeCell ref="C43:N43"/>
    <mergeCell ref="C59:N59"/>
    <mergeCell ref="C57:N57"/>
    <mergeCell ref="C73:N73"/>
    <mergeCell ref="A76:A78"/>
    <mergeCell ref="C76:N76"/>
    <mergeCell ref="C63:N63"/>
    <mergeCell ref="C65:N65"/>
    <mergeCell ref="C78:N78"/>
    <mergeCell ref="C75:N75"/>
    <mergeCell ref="C67:N67"/>
    <mergeCell ref="A60:A62"/>
    <mergeCell ref="C60:N60"/>
    <mergeCell ref="C62:N62"/>
    <mergeCell ref="A70:A72"/>
    <mergeCell ref="C70:N70"/>
    <mergeCell ref="A63:A65"/>
  </mergeCells>
  <phoneticPr fontId="5" type="noConversion"/>
  <pageMargins left="0.7" right="0.7" top="0.78740157499999996" bottom="0.78740157499999996" header="0.3" footer="0.3"/>
  <pageSetup paperSize="9" scale="66" fitToHeight="2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"/>
  <sheetViews>
    <sheetView view="pageBreakPreview" zoomScaleNormal="100" workbookViewId="0">
      <selection activeCell="G18" sqref="G18"/>
    </sheetView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1.85546875" customWidth="1"/>
    <col min="14" max="14" width="0.42578125" customWidth="1"/>
    <col min="15" max="15" width="14.5703125" customWidth="1"/>
    <col min="16" max="16" width="9.7109375" customWidth="1"/>
    <col min="17" max="17" width="6" customWidth="1"/>
    <col min="18" max="18" width="8" customWidth="1"/>
    <col min="19" max="19" width="15" customWidth="1"/>
    <col min="20" max="20" width="7.7109375" customWidth="1"/>
    <col min="21" max="21" width="14" customWidth="1"/>
    <col min="22" max="22" width="17.42578125" customWidth="1"/>
    <col min="23" max="23" width="4.7109375" customWidth="1"/>
    <col min="24" max="24" width="12.7109375" customWidth="1"/>
  </cols>
  <sheetData>
    <row r="1" spans="1:25" ht="28.5" customHeight="1" x14ac:dyDescent="0.2">
      <c r="C1" s="70" t="str">
        <f>'Krycí list'!A1</f>
        <v>POLOŽKOVÝ SOUPIS PRACÍ S VÝKAZEM VÝMĚR</v>
      </c>
    </row>
    <row r="2" spans="1:25" ht="15.75" x14ac:dyDescent="0.25">
      <c r="C2" s="64" t="s">
        <v>94</v>
      </c>
      <c r="D2" s="65"/>
      <c r="E2" s="296" t="str">
        <f>'Krycí list'!C6</f>
        <v>SŠ POLYTECHNICKÁ BRNO, JÍLOVÁ 36g, 639 00 BRNO</v>
      </c>
      <c r="F2" s="297"/>
      <c r="G2" s="297"/>
      <c r="H2" s="297"/>
      <c r="I2" s="297"/>
      <c r="J2" s="297"/>
      <c r="K2" s="297"/>
      <c r="L2" s="297"/>
      <c r="M2" s="297"/>
      <c r="N2" s="298"/>
      <c r="O2" s="213"/>
      <c r="V2" s="15"/>
      <c r="W2" s="15"/>
      <c r="X2" s="15"/>
      <c r="Y2" s="15"/>
    </row>
    <row r="3" spans="1:25" ht="15.75" x14ac:dyDescent="0.25">
      <c r="C3" s="66" t="s">
        <v>95</v>
      </c>
      <c r="D3" s="67"/>
      <c r="E3" s="296" t="str">
        <f>'Krycí list'!C5</f>
        <v>SO 001</v>
      </c>
      <c r="F3" s="297"/>
      <c r="G3" s="297"/>
      <c r="H3" s="297"/>
      <c r="I3" s="297"/>
      <c r="J3" s="297"/>
      <c r="K3" s="297"/>
      <c r="L3" s="297"/>
      <c r="M3" s="297"/>
      <c r="N3" s="298"/>
      <c r="O3" s="213"/>
      <c r="V3" s="15"/>
      <c r="W3" s="15"/>
      <c r="X3" s="15"/>
      <c r="Y3" s="15"/>
    </row>
    <row r="4" spans="1:25" ht="15.75" x14ac:dyDescent="0.25">
      <c r="C4" s="68" t="s">
        <v>92</v>
      </c>
      <c r="D4" s="69"/>
      <c r="E4" s="299" t="s">
        <v>26</v>
      </c>
      <c r="F4" s="300"/>
      <c r="G4" s="300"/>
      <c r="H4" s="300"/>
      <c r="I4" s="300"/>
      <c r="J4" s="300"/>
      <c r="K4" s="300"/>
      <c r="L4" s="300"/>
      <c r="M4" s="300"/>
      <c r="N4" s="301"/>
      <c r="O4" s="213"/>
      <c r="V4" s="15"/>
      <c r="W4" s="15"/>
      <c r="X4" s="242"/>
      <c r="Y4" s="15"/>
    </row>
    <row r="5" spans="1:25" ht="15.75" customHeight="1" x14ac:dyDescent="0.2">
      <c r="R5" s="309"/>
      <c r="S5" s="309"/>
      <c r="T5" s="14"/>
      <c r="U5" s="14"/>
      <c r="V5" s="240"/>
      <c r="W5" s="15"/>
      <c r="X5" s="242"/>
      <c r="Y5" s="15"/>
    </row>
    <row r="6" spans="1:25" x14ac:dyDescent="0.2">
      <c r="A6" s="208" t="s">
        <v>101</v>
      </c>
      <c r="B6" s="50" t="s">
        <v>0</v>
      </c>
      <c r="C6" s="279" t="s">
        <v>99</v>
      </c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1"/>
      <c r="O6" s="212" t="s">
        <v>105</v>
      </c>
      <c r="P6" s="71" t="s">
        <v>88</v>
      </c>
      <c r="Q6" s="71" t="s">
        <v>83</v>
      </c>
      <c r="R6" s="72" t="s">
        <v>84</v>
      </c>
      <c r="S6" s="72" t="s">
        <v>85</v>
      </c>
      <c r="T6" s="72" t="s">
        <v>86</v>
      </c>
      <c r="U6" s="79" t="s">
        <v>87</v>
      </c>
      <c r="V6" s="241"/>
      <c r="W6" s="15"/>
      <c r="X6" s="243"/>
      <c r="Y6" s="15"/>
    </row>
    <row r="7" spans="1:25" ht="15.75" customHeight="1" x14ac:dyDescent="0.2">
      <c r="V7" s="15"/>
      <c r="W7" s="15"/>
      <c r="X7" s="15"/>
      <c r="Y7" s="15"/>
    </row>
    <row r="8" spans="1:25" ht="15.75" x14ac:dyDescent="0.25">
      <c r="A8" s="53"/>
      <c r="B8" s="53"/>
      <c r="C8" s="54" t="s">
        <v>100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6"/>
      <c r="O8" s="189"/>
      <c r="P8" s="53"/>
      <c r="Q8" s="53"/>
      <c r="R8" s="53"/>
      <c r="S8" s="53"/>
      <c r="T8" s="53"/>
      <c r="U8" s="237">
        <f>SUM(U10:U13)</f>
        <v>0</v>
      </c>
      <c r="V8" s="81"/>
      <c r="W8" s="15"/>
      <c r="X8" s="15"/>
      <c r="Y8" s="15"/>
    </row>
    <row r="9" spans="1:25" x14ac:dyDescent="0.2">
      <c r="A9" s="57"/>
      <c r="B9" s="57"/>
      <c r="C9" s="63"/>
      <c r="D9" s="63"/>
      <c r="E9" s="58"/>
      <c r="F9" s="58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192"/>
      <c r="W9" s="15"/>
      <c r="X9" s="15"/>
      <c r="Y9" s="15"/>
    </row>
    <row r="10" spans="1:25" x14ac:dyDescent="0.2">
      <c r="A10" s="48">
        <v>1</v>
      </c>
      <c r="B10" s="83"/>
      <c r="C10" s="279" t="s">
        <v>3</v>
      </c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1"/>
      <c r="O10" s="221" t="s">
        <v>93</v>
      </c>
      <c r="P10" s="73">
        <v>1</v>
      </c>
      <c r="Q10" s="71" t="s">
        <v>96</v>
      </c>
      <c r="R10" s="76" t="s">
        <v>91</v>
      </c>
      <c r="S10" s="76" t="s">
        <v>91</v>
      </c>
      <c r="T10" s="85">
        <f>ROUND(X10*VRN,2)</f>
        <v>0</v>
      </c>
      <c r="U10" s="238">
        <f>P10*T10</f>
        <v>0</v>
      </c>
      <c r="V10" s="41"/>
      <c r="W10" s="15"/>
      <c r="X10" s="41"/>
      <c r="Y10" s="15"/>
    </row>
    <row r="11" spans="1:25" x14ac:dyDescent="0.2">
      <c r="A11" s="48">
        <v>2</v>
      </c>
      <c r="B11" s="83"/>
      <c r="C11" s="279" t="s">
        <v>1</v>
      </c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1"/>
      <c r="O11" s="221" t="s">
        <v>93</v>
      </c>
      <c r="P11" s="73">
        <v>1</v>
      </c>
      <c r="Q11" s="71" t="s">
        <v>96</v>
      </c>
      <c r="R11" s="76" t="s">
        <v>91</v>
      </c>
      <c r="S11" s="76" t="s">
        <v>91</v>
      </c>
      <c r="T11" s="85">
        <f>ROUND(X11*VRN,2)</f>
        <v>0</v>
      </c>
      <c r="U11" s="238">
        <f t="shared" ref="U11" si="0">P11*T11</f>
        <v>0</v>
      </c>
      <c r="V11" s="41"/>
      <c r="W11" s="15"/>
      <c r="X11" s="41"/>
      <c r="Y11" s="15"/>
    </row>
    <row r="12" spans="1:25" x14ac:dyDescent="0.2">
      <c r="A12" s="48"/>
      <c r="B12" s="83"/>
      <c r="C12" s="279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1"/>
      <c r="O12" s="221"/>
      <c r="P12" s="73"/>
      <c r="Q12" s="71"/>
      <c r="R12" s="76"/>
      <c r="S12" s="76"/>
      <c r="T12" s="76"/>
      <c r="U12" s="239"/>
      <c r="V12" s="41"/>
      <c r="W12" s="15"/>
      <c r="X12" s="41"/>
      <c r="Y12" s="15"/>
    </row>
    <row r="13" spans="1:25" x14ac:dyDescent="0.2">
      <c r="V13" s="15"/>
      <c r="W13" s="15"/>
      <c r="X13" s="15"/>
      <c r="Y13" s="15"/>
    </row>
    <row r="14" spans="1:25" x14ac:dyDescent="0.2">
      <c r="V14" s="15"/>
      <c r="W14" s="15"/>
      <c r="X14" s="15"/>
      <c r="Y14" s="15"/>
    </row>
    <row r="15" spans="1:25" x14ac:dyDescent="0.2">
      <c r="V15" s="15"/>
      <c r="W15" s="15"/>
      <c r="X15" s="15"/>
      <c r="Y15" s="15"/>
    </row>
    <row r="16" spans="1:25" x14ac:dyDescent="0.2">
      <c r="U16" s="187"/>
    </row>
  </sheetData>
  <mergeCells count="8">
    <mergeCell ref="C12:N12"/>
    <mergeCell ref="E2:N2"/>
    <mergeCell ref="E3:N3"/>
    <mergeCell ref="E4:N4"/>
    <mergeCell ref="R5:S5"/>
    <mergeCell ref="C10:N10"/>
    <mergeCell ref="C11:N11"/>
    <mergeCell ref="C6:N6"/>
  </mergeCells>
  <phoneticPr fontId="0" type="noConversion"/>
  <pageMargins left="0.7" right="0.7" top="0.78740157499999996" bottom="0.78740157499999996" header="0.3" footer="0.3"/>
  <pageSetup paperSize="9" scale="78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24</vt:i4>
      </vt:variant>
    </vt:vector>
  </HeadingPairs>
  <TitlesOfParts>
    <vt:vector size="30" baseType="lpstr">
      <vt:lpstr>VzorObjekt</vt:lpstr>
      <vt:lpstr>VzorPolozky</vt:lpstr>
      <vt:lpstr>Krycí list</vt:lpstr>
      <vt:lpstr>Rekapitulace</vt:lpstr>
      <vt:lpstr>List HRN_výchozí</vt:lpstr>
      <vt:lpstr>VRN</vt:lpstr>
      <vt:lpstr>'Krycí list'!cisloobjektu</vt:lpstr>
      <vt:lpstr>'Krycí list'!cislostavby</vt:lpstr>
      <vt:lpstr>Datum</vt:lpstr>
      <vt:lpstr>DOD_SK</vt:lpstr>
      <vt:lpstr>JKSO</vt:lpstr>
      <vt:lpstr>MJ</vt:lpstr>
      <vt:lpstr>MONT_SK</vt:lpstr>
      <vt:lpstr>'Krycí list'!nazevobjektu</vt:lpstr>
      <vt:lpstr>'Krycí list'!nazevstavby</vt:lpstr>
      <vt:lpstr>Objednatel</vt:lpstr>
      <vt:lpstr>'Krycí list'!Oblast_tisku</vt:lpstr>
      <vt:lpstr>'List HRN_výchozí'!Oblast_tisku</vt:lpstr>
      <vt:lpstr>Rekapitulace!Oblast_tisku</vt:lpstr>
      <vt:lpstr>VRN!Oblast_tisku</vt:lpstr>
      <vt:lpstr>'Krycí list'!PocetMJ</vt:lpstr>
      <vt:lpstr>Poznamka</vt:lpstr>
      <vt:lpstr>'Krycí list'!Projektant</vt:lpstr>
      <vt:lpstr>'Krycí list'!SazbaDPH1</vt:lpstr>
      <vt:lpstr>'Krycí list'!SazbaDPH2</vt:lpstr>
      <vt:lpstr>VRN</vt:lpstr>
      <vt:lpstr>Zakazka</vt:lpstr>
      <vt:lpstr>Zaklad22</vt:lpstr>
      <vt:lpstr>Zaklad5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Musil</dc:creator>
  <cp:lastModifiedBy>Igor Hliněný</cp:lastModifiedBy>
  <cp:lastPrinted>2019-01-28T11:52:53Z</cp:lastPrinted>
  <dcterms:created xsi:type="dcterms:W3CDTF">2009-04-08T07:15:50Z</dcterms:created>
  <dcterms:modified xsi:type="dcterms:W3CDTF">2019-01-28T12:25:50Z</dcterms:modified>
</cp:coreProperties>
</file>